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044F3E7-9095-47AE-89D8-83E0E0C2DC8C}" xr6:coauthVersionLast="47" xr6:coauthVersionMax="47" xr10:uidLastSave="{00000000-0000-0000-0000-000000000000}"/>
  <bookViews>
    <workbookView xWindow="-120" yWindow="-120" windowWidth="29040" windowHeight="15720" activeTab="4" xr2:uid="{00000000-000D-0000-FFFF-FFFF00000000}"/>
  </bookViews>
  <sheets>
    <sheet name="BALLISTIKA" sheetId="1" r:id="rId1"/>
    <sheet name="TUNNE_RELVI" sheetId="2" r:id="rId2"/>
    <sheet name="Lendavad_taldrikud" sheetId="4" r:id="rId3"/>
    <sheet name="Test_nr_3 " sheetId="3" r:id="rId4"/>
    <sheet name="KOOND"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1" l="1"/>
  <c r="H6" i="1"/>
  <c r="H7" i="1"/>
  <c r="H8" i="1"/>
  <c r="H9" i="1"/>
  <c r="H10" i="1"/>
  <c r="H4" i="1"/>
  <c r="F19"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4" i="4"/>
  <c r="I4" i="4" s="1"/>
  <c r="V7" i="3"/>
  <c r="V8" i="3"/>
  <c r="V9" i="3"/>
  <c r="V10" i="3"/>
  <c r="V11" i="3"/>
  <c r="V14" i="3"/>
  <c r="V15" i="3"/>
  <c r="V16" i="3"/>
  <c r="V17" i="3"/>
  <c r="V18" i="3"/>
  <c r="V19" i="3"/>
  <c r="V20" i="3"/>
  <c r="V21" i="3"/>
  <c r="V22" i="3"/>
  <c r="V23" i="3"/>
  <c r="V24" i="3"/>
  <c r="V25" i="3"/>
  <c r="V26" i="3"/>
  <c r="V27" i="3"/>
  <c r="V29" i="3"/>
  <c r="V30" i="3"/>
  <c r="V31" i="3"/>
  <c r="V32" i="3"/>
  <c r="V33" i="3"/>
  <c r="V34" i="3"/>
  <c r="V35" i="3"/>
  <c r="V36" i="3"/>
  <c r="V37" i="3"/>
  <c r="V38" i="3"/>
  <c r="V39" i="3"/>
  <c r="V40" i="3"/>
  <c r="V6" i="3"/>
  <c r="G4" i="1" l="1"/>
  <c r="C3" i="5" s="1"/>
  <c r="P16" i="3"/>
  <c r="P17" i="3"/>
  <c r="W17" i="3" s="1"/>
  <c r="P18" i="3"/>
  <c r="W18" i="3" s="1"/>
  <c r="P19" i="3"/>
  <c r="W19" i="3" s="1"/>
  <c r="P20" i="3"/>
  <c r="W20" i="3" s="1"/>
  <c r="P21" i="3"/>
  <c r="W21" i="3" s="1"/>
  <c r="P22" i="3"/>
  <c r="P23" i="3"/>
  <c r="W23" i="3" s="1"/>
  <c r="P24" i="3"/>
  <c r="P25" i="3"/>
  <c r="P26" i="3"/>
  <c r="W26" i="3" s="1"/>
  <c r="P27" i="3"/>
  <c r="P28" i="3"/>
  <c r="P29" i="3"/>
  <c r="P30" i="3"/>
  <c r="W30" i="3" s="1"/>
  <c r="P31" i="3"/>
  <c r="P32" i="3"/>
  <c r="W32" i="3" s="1"/>
  <c r="P33" i="3"/>
  <c r="W33" i="3" s="1"/>
  <c r="P34" i="3"/>
  <c r="P35" i="3"/>
  <c r="W35" i="3" s="1"/>
  <c r="P36" i="3"/>
  <c r="P37" i="3"/>
  <c r="W37" i="3" s="1"/>
  <c r="P38" i="3"/>
  <c r="W38" i="3" s="1"/>
  <c r="P39" i="3"/>
  <c r="W39" i="3" s="1"/>
  <c r="P40" i="3"/>
  <c r="W40" i="3" s="1"/>
  <c r="W36" i="3" l="1"/>
  <c r="Q36" i="3"/>
  <c r="W16" i="3"/>
  <c r="Q16" i="3"/>
  <c r="W31" i="3"/>
  <c r="Q31" i="3"/>
  <c r="X21" i="3"/>
  <c r="F6" i="5" s="1"/>
  <c r="X31" i="3"/>
  <c r="F8" i="5" s="1"/>
  <c r="X36" i="3"/>
  <c r="F9" i="5" s="1"/>
  <c r="X16" i="3"/>
  <c r="F5" i="5" s="1"/>
  <c r="X26" i="3"/>
  <c r="F7" i="5" s="1"/>
  <c r="P15" i="3"/>
  <c r="W15" i="3" s="1"/>
  <c r="P14" i="3"/>
  <c r="W14" i="3" s="1"/>
  <c r="P13" i="3"/>
  <c r="P12" i="3"/>
  <c r="P11" i="3"/>
  <c r="P10" i="3"/>
  <c r="W10" i="3" s="1"/>
  <c r="P9" i="3"/>
  <c r="W9" i="3" s="1"/>
  <c r="P8" i="3"/>
  <c r="W8" i="3" s="1"/>
  <c r="P7" i="3"/>
  <c r="W7" i="3" s="1"/>
  <c r="P6" i="3"/>
  <c r="Q11" i="3" l="1"/>
  <c r="Q6" i="3"/>
  <c r="W11" i="3"/>
  <c r="X11" i="3" s="1"/>
  <c r="F4" i="5" s="1"/>
  <c r="X6" i="3"/>
  <c r="F3" i="5" s="1"/>
  <c r="F9" i="4"/>
  <c r="F10" i="4"/>
  <c r="F11" i="4"/>
  <c r="F12" i="4"/>
  <c r="F13" i="4"/>
  <c r="F14" i="4"/>
  <c r="F15" i="4"/>
  <c r="F16" i="4"/>
  <c r="F17" i="4"/>
  <c r="F18" i="4"/>
  <c r="F20" i="4"/>
  <c r="F21" i="4"/>
  <c r="F22" i="4"/>
  <c r="F23" i="4"/>
  <c r="F24" i="4"/>
  <c r="F25" i="4"/>
  <c r="F26" i="4"/>
  <c r="F27" i="4"/>
  <c r="F28" i="4"/>
  <c r="F29" i="4"/>
  <c r="F30" i="4"/>
  <c r="F31" i="4"/>
  <c r="F32" i="4"/>
  <c r="F33" i="4"/>
  <c r="F34" i="4"/>
  <c r="F35" i="4"/>
  <c r="F36" i="4"/>
  <c r="F37" i="4"/>
  <c r="F38" i="4"/>
  <c r="G14" i="4" l="1"/>
  <c r="G34" i="4"/>
  <c r="G29" i="4"/>
  <c r="G24" i="4"/>
  <c r="G19" i="4"/>
  <c r="G9" i="4"/>
  <c r="F4" i="4"/>
  <c r="F6" i="4"/>
  <c r="F7" i="4"/>
  <c r="F8" i="4"/>
  <c r="F5" i="4"/>
  <c r="I24" i="4" l="1"/>
  <c r="J24" i="4" s="1"/>
  <c r="E7" i="5" s="1"/>
  <c r="I14" i="4"/>
  <c r="J14" i="4" s="1"/>
  <c r="E5" i="5" s="1"/>
  <c r="I19" i="4"/>
  <c r="J19" i="4" s="1"/>
  <c r="E6" i="5" s="1"/>
  <c r="I34" i="4"/>
  <c r="J34" i="4" s="1"/>
  <c r="E9" i="5" s="1"/>
  <c r="I9" i="4"/>
  <c r="J9" i="4" s="1"/>
  <c r="E4" i="5" s="1"/>
  <c r="I29" i="4"/>
  <c r="J29" i="4" s="1"/>
  <c r="E8" i="5" s="1"/>
  <c r="G4" i="4"/>
  <c r="J4" i="4" s="1"/>
  <c r="G7" i="1"/>
  <c r="C6" i="5" s="1"/>
  <c r="G8" i="1"/>
  <c r="C7" i="5" s="1"/>
  <c r="G9" i="1"/>
  <c r="C8" i="5" s="1"/>
  <c r="G10" i="1"/>
  <c r="C9" i="5" s="1"/>
  <c r="E3" i="5" l="1"/>
  <c r="P11" i="2"/>
  <c r="P10" i="2"/>
  <c r="P9" i="2"/>
  <c r="P8" i="2"/>
  <c r="P7" i="2"/>
  <c r="P6" i="2"/>
  <c r="P5" i="2"/>
  <c r="P4" i="2"/>
  <c r="P38" i="2"/>
  <c r="P37" i="2"/>
  <c r="P36" i="2"/>
  <c r="P35" i="2"/>
  <c r="P34" i="2"/>
  <c r="P31" i="2"/>
  <c r="Q4" i="2" l="1"/>
  <c r="D3" i="5" s="1"/>
  <c r="Q34" i="2"/>
  <c r="D9" i="5" s="1"/>
  <c r="P12" i="2" l="1"/>
  <c r="P13" i="2"/>
  <c r="P14" i="2"/>
  <c r="P15" i="2"/>
  <c r="P16" i="2"/>
  <c r="P17" i="2"/>
  <c r="P18" i="2"/>
  <c r="P19" i="2"/>
  <c r="P20" i="2"/>
  <c r="P21" i="2"/>
  <c r="P22" i="2"/>
  <c r="P23" i="2"/>
  <c r="P24" i="2"/>
  <c r="P25" i="2"/>
  <c r="P26" i="2"/>
  <c r="P27" i="2"/>
  <c r="P28" i="2"/>
  <c r="P29" i="2"/>
  <c r="P30" i="2"/>
  <c r="P32" i="2"/>
  <c r="P33" i="2"/>
  <c r="G5" i="1"/>
  <c r="C4" i="5" s="1"/>
  <c r="G6" i="1"/>
  <c r="C5" i="5" s="1"/>
  <c r="G9" i="5" l="1"/>
  <c r="Q14" i="2"/>
  <c r="D5" i="5" s="1"/>
  <c r="G5" i="5" s="1"/>
  <c r="Q29" i="2"/>
  <c r="D8" i="5" s="1"/>
  <c r="Q9" i="2"/>
  <c r="Q24" i="2"/>
  <c r="D7" i="5" s="1"/>
  <c r="G7" i="5" s="1"/>
  <c r="Q19" i="2"/>
  <c r="D6" i="5" s="1"/>
  <c r="G6" i="5" s="1"/>
  <c r="G3" i="5"/>
  <c r="G8" i="5" l="1"/>
  <c r="D4" i="5"/>
  <c r="G4" i="5" s="1"/>
</calcChain>
</file>

<file path=xl/sharedStrings.xml><?xml version="1.0" encoding="utf-8"?>
<sst xmlns="http://schemas.openxmlformats.org/spreadsheetml/2006/main" count="334" uniqueCount="194">
  <si>
    <t>BALLISTIKA</t>
  </si>
  <si>
    <t>Jk nr</t>
  </si>
  <si>
    <t xml:space="preserve">Võistkonna nimi </t>
  </si>
  <si>
    <t xml:space="preserve">Loosiraja nr </t>
  </si>
  <si>
    <t>A</t>
  </si>
  <si>
    <t>B</t>
  </si>
  <si>
    <t>C</t>
  </si>
  <si>
    <t>Kokku</t>
  </si>
  <si>
    <t>KOHT</t>
  </si>
  <si>
    <t>RELV</t>
  </si>
  <si>
    <t xml:space="preserve">Võistleja </t>
  </si>
  <si>
    <t xml:space="preserve">Võistkonna tulemus kokku </t>
  </si>
  <si>
    <t>TUNNE RELVI</t>
  </si>
  <si>
    <t>Võitjate ülesanne</t>
  </si>
  <si>
    <t>R20</t>
  </si>
  <si>
    <t>M14</t>
  </si>
  <si>
    <t>SKY</t>
  </si>
  <si>
    <t>AK4</t>
  </si>
  <si>
    <t>Loosiga saadud kohustuslik relv.</t>
  </si>
  <si>
    <t>RADA</t>
  </si>
  <si>
    <t>Protokollis:</t>
  </si>
  <si>
    <t>Vbl Kirsti Paavel</t>
  </si>
  <si>
    <t>R20L</t>
  </si>
  <si>
    <t>Otepää malevkond 1</t>
  </si>
  <si>
    <t>Helme rühm</t>
  </si>
  <si>
    <t>Valga formeerimisrühm</t>
  </si>
  <si>
    <t>NKK</t>
  </si>
  <si>
    <t>Otepää malevkonna STAAP</t>
  </si>
  <si>
    <t>Otepää rühm</t>
  </si>
  <si>
    <t>Galil</t>
  </si>
  <si>
    <t>Peale märguannet laetakse relv ning lastakse õhku heidetavaid üksikmärke ( savitaldrikuid).
Relva on lubatud laadida ainult laskekoha piirides.
• Iga võistleja saab teha 4 proovilasku. 
• Iga võistleja laseb 6 võistluslasku. 
• Laskedistants kuni 40 m.
• Märkleht – savitaldrik (Laskemärk Standard Q-Max Eco oranž).
• Iga lastud taldrik annab 15 punkti. 
• Iga laskmata jäänud taldrik võtab maha 5 punkti.</t>
  </si>
  <si>
    <t>Mõõda</t>
  </si>
  <si>
    <t>Võistkonna tabamused kokku</t>
  </si>
  <si>
    <t>Üld summa</t>
  </si>
  <si>
    <t>v-srs Sander Ööbik</t>
  </si>
  <si>
    <t xml:space="preserve">Otepää malevkond </t>
  </si>
  <si>
    <t>ÜR ILVES</t>
  </si>
  <si>
    <t>Valgamaa maleva 2025.a allüksuste vaheline laskevõistlus lahingrelvadest. 25.10.25 Metsniku</t>
  </si>
  <si>
    <t>ALLÜKSUS:</t>
  </si>
  <si>
    <t xml:space="preserve">LõMKR TEGEV JA TOETAJALIIKMED, KES OSALESID PAJU LAHINGU AASTAPÄEVA LASKEVÕISTLUSEL. </t>
  </si>
  <si>
    <t>NR</t>
  </si>
  <si>
    <t>OT VEA nr</t>
  </si>
  <si>
    <t>TAKT VEA nr</t>
  </si>
  <si>
    <t>MÄRKUSED Enesereflektsioon</t>
  </si>
  <si>
    <t>MA/A</t>
  </si>
  <si>
    <t>SM1</t>
  </si>
  <si>
    <t>SM2</t>
  </si>
  <si>
    <t>SM3</t>
  </si>
  <si>
    <t>SM4</t>
  </si>
  <si>
    <t>Punkte</t>
  </si>
  <si>
    <t>Ees ja perekonna nimi</t>
  </si>
  <si>
    <t>Võistkond</t>
  </si>
  <si>
    <t>Hittfaktor (tabamused jagatud ajaga x 100)</t>
  </si>
  <si>
    <t>AEG sekundites max 240 s</t>
  </si>
  <si>
    <t>LENDAVAD TALDRIKUD</t>
  </si>
  <si>
    <t>M14TP</t>
  </si>
  <si>
    <t>G3TP</t>
  </si>
  <si>
    <t>155,35</t>
  </si>
  <si>
    <t>151,6</t>
  </si>
  <si>
    <t>101,53</t>
  </si>
  <si>
    <t>192,66</t>
  </si>
  <si>
    <t>215,07</t>
  </si>
  <si>
    <t>146,16</t>
  </si>
  <si>
    <t>133,06</t>
  </si>
  <si>
    <t>147,32</t>
  </si>
  <si>
    <t>162,75</t>
  </si>
  <si>
    <t>121,34</t>
  </si>
  <si>
    <t>Kaitseriiv</t>
  </si>
  <si>
    <t>173,22</t>
  </si>
  <si>
    <t>135,88</t>
  </si>
  <si>
    <t>164,37</t>
  </si>
  <si>
    <t>175,44</t>
  </si>
  <si>
    <t>182,56</t>
  </si>
  <si>
    <t>171,13</t>
  </si>
  <si>
    <t>126,41</t>
  </si>
  <si>
    <t>131,19</t>
  </si>
  <si>
    <t>143,03</t>
  </si>
  <si>
    <t>110,06</t>
  </si>
  <si>
    <t>173,06</t>
  </si>
  <si>
    <t>211,34</t>
  </si>
  <si>
    <t>240</t>
  </si>
  <si>
    <t>184,43</t>
  </si>
  <si>
    <t>143,65</t>
  </si>
  <si>
    <t>197,40</t>
  </si>
  <si>
    <t>230,13</t>
  </si>
  <si>
    <t>173,66</t>
  </si>
  <si>
    <t>Lahninguvälja kontr</t>
  </si>
  <si>
    <t>215,53</t>
  </si>
  <si>
    <t>159</t>
  </si>
  <si>
    <t>N-Vbl Rainer Leesmaa</t>
  </si>
  <si>
    <t>V-Srs Sander Ööbik</t>
  </si>
  <si>
    <t>Tabamused</t>
  </si>
  <si>
    <t>Valga malevkond "Antivalve"</t>
  </si>
  <si>
    <t>MA</t>
  </si>
  <si>
    <t>Kaitseriiv maas- lõpus</t>
  </si>
  <si>
    <t>Lahninguvälja kontroll- alguses</t>
  </si>
  <si>
    <t>Meeskonna
punktid</t>
  </si>
  <si>
    <t>TABAMUSED</t>
  </si>
  <si>
    <t>Rms Kirsika Kapp</t>
  </si>
  <si>
    <t xml:space="preserve">Rms Hanna-Ly Meekler </t>
  </si>
  <si>
    <t>Kpt Villu Vasilkovski</t>
  </si>
  <si>
    <r>
      <rPr>
        <sz val="10"/>
        <color theme="1"/>
        <rFont val="Arial"/>
        <family val="2"/>
        <charset val="186"/>
      </rPr>
      <t xml:space="preserve">Laskearjutus </t>
    </r>
    <r>
      <rPr>
        <b/>
        <sz val="10"/>
        <color theme="1"/>
        <rFont val="Arial"/>
        <family val="2"/>
        <charset val="186"/>
      </rPr>
      <t>"BALLISTIKA".</t>
    </r>
    <r>
      <rPr>
        <sz val="10"/>
        <color theme="1"/>
        <rFont val="Arial"/>
        <family val="2"/>
        <charset val="186"/>
      </rPr>
      <t xml:space="preserve"> Automaatrelvad AK-4, G3, M14, R20, G36. Punatäpp sihikud on lubatud. Suurendavad optilised sihtimisseadmed on keelatud. Distants ja laskeasendid: </t>
    </r>
    <r>
      <rPr>
        <sz val="10"/>
        <color rgb="FFFF0000"/>
        <rFont val="Arial"/>
        <family val="2"/>
        <charset val="186"/>
      </rPr>
      <t>300m- lamades (võib lasta toelt), 200m- põlvelt, 100m- istuli, 50m- kükkis, 25m- püsti.</t>
    </r>
    <r>
      <rPr>
        <sz val="10"/>
        <color theme="1"/>
        <rFont val="Arial"/>
        <family val="2"/>
        <charset val="186"/>
      </rPr>
      <t xml:space="preserve"> Proovilaske ei ole. Igalt distantsilt peab laskma võistkonna erinev laskur, alustatakse 300m. Aega võistlusala sooritamiseks</t>
    </r>
    <r>
      <rPr>
        <sz val="10"/>
        <color rgb="FFFF0000"/>
        <rFont val="Arial"/>
        <family val="2"/>
        <charset val="186"/>
      </rPr>
      <t xml:space="preserve"> igal distantsil (5 lasku</t>
    </r>
    <r>
      <rPr>
        <sz val="10"/>
        <color theme="1"/>
        <rFont val="Arial"/>
        <family val="2"/>
        <charset val="186"/>
      </rPr>
      <t>) 2 min. Igale võistkonnale 1 sihtmärk. Märkleht – papist poolkuju (A,B,C).</t>
    </r>
  </si>
  <si>
    <t>Karl Peeter</t>
  </si>
  <si>
    <t xml:space="preserve">Paul </t>
  </si>
  <si>
    <t xml:space="preserve">Randel </t>
  </si>
  <si>
    <t xml:space="preserve">Mattias </t>
  </si>
  <si>
    <t xml:space="preserve">Aili </t>
  </si>
  <si>
    <t xml:space="preserve">Aleksander </t>
  </si>
  <si>
    <t xml:space="preserve">Andres </t>
  </si>
  <si>
    <t xml:space="preserve">Arnold </t>
  </si>
  <si>
    <t xml:space="preserve">Alexander </t>
  </si>
  <si>
    <t xml:space="preserve">Ivar </t>
  </si>
  <si>
    <t>Jaan</t>
  </si>
  <si>
    <t xml:space="preserve">Steve </t>
  </si>
  <si>
    <t xml:space="preserve">Kauri </t>
  </si>
  <si>
    <t xml:space="preserve">Sven </t>
  </si>
  <si>
    <t>Mikk</t>
  </si>
  <si>
    <t>Maimor</t>
  </si>
  <si>
    <t xml:space="preserve">Viia </t>
  </si>
  <si>
    <t xml:space="preserve">Anni </t>
  </si>
  <si>
    <t>Ülar</t>
  </si>
  <si>
    <t>Meriliis</t>
  </si>
  <si>
    <t>Annela</t>
  </si>
  <si>
    <t xml:space="preserve">Kadri </t>
  </si>
  <si>
    <t>Maive</t>
  </si>
  <si>
    <t>Anneli</t>
  </si>
  <si>
    <t xml:space="preserve">Sten </t>
  </si>
  <si>
    <t xml:space="preserve">Aare </t>
  </si>
  <si>
    <t>Argo</t>
  </si>
  <si>
    <t>Margus</t>
  </si>
  <si>
    <t>Alex</t>
  </si>
  <si>
    <t>Jaanis</t>
  </si>
  <si>
    <t xml:space="preserve">Mario </t>
  </si>
  <si>
    <t>Aivar</t>
  </si>
  <si>
    <t>Dennis</t>
  </si>
  <si>
    <t xml:space="preserve">Verner </t>
  </si>
  <si>
    <t>Ain-Meelis</t>
  </si>
  <si>
    <r>
      <t xml:space="preserve">Laskeharjutus </t>
    </r>
    <r>
      <rPr>
        <b/>
        <sz val="11"/>
        <color theme="1"/>
        <rFont val="Arial"/>
        <family val="2"/>
        <charset val="186"/>
      </rPr>
      <t>"TUNNE RELVI"</t>
    </r>
    <r>
      <rPr>
        <sz val="11"/>
        <color theme="1"/>
        <rFont val="Arial"/>
        <family val="2"/>
        <charset val="186"/>
      </rPr>
      <t>. Relvad: AK-4, M14, M14TP2, SKY, R20L, R20, G3A4, Galil jne…
Võistkonna esindaja loosib kaks relva, millest võistkond kindlasti peab laskma ja valib kolm ülejäänud võistlusrelva vabal valikul. 
Võistkonnas võib kasutada maksimaalselt kaks võistlejat laskeseina „Trepp“ toena, ülejäänutele võistlejatele on laskeasend lamades ilma toeta. Relvade loosimiseks ja tutvumiseks aega 2 min. Distants 100 m. Proovil</t>
    </r>
    <r>
      <rPr>
        <sz val="11"/>
        <color rgb="FFFF0000"/>
        <rFont val="Arial"/>
        <family val="2"/>
        <charset val="186"/>
      </rPr>
      <t>askudeks (3 lasku</t>
    </r>
    <r>
      <rPr>
        <sz val="11"/>
        <color theme="1"/>
        <rFont val="Arial"/>
        <family val="2"/>
        <charset val="186"/>
      </rPr>
      <t xml:space="preserve">) aega 2 minutit. 
Aega </t>
    </r>
    <r>
      <rPr>
        <sz val="11"/>
        <color rgb="FFFF0000"/>
        <rFont val="Arial"/>
        <family val="2"/>
        <charset val="186"/>
      </rPr>
      <t xml:space="preserve">võistlusala sooritamiseks (10 lasku) </t>
    </r>
    <r>
      <rPr>
        <sz val="11"/>
        <color theme="1"/>
        <rFont val="Arial"/>
        <family val="2"/>
        <charset val="186"/>
      </rPr>
      <t xml:space="preserve">2 minutit. Lastakse elektroonilistesse märklaudadesse. Märkleht – nr. 04 rinnakuju.
</t>
    </r>
  </si>
  <si>
    <t xml:space="preserve">Karl-Peeter </t>
  </si>
  <si>
    <t xml:space="preserve">Mattias Marek </t>
  </si>
  <si>
    <t>Aleksander</t>
  </si>
  <si>
    <t xml:space="preserve">Jaan </t>
  </si>
  <si>
    <t>Steve</t>
  </si>
  <si>
    <t>Kaur</t>
  </si>
  <si>
    <t>Sven</t>
  </si>
  <si>
    <t>Ain- Meelis</t>
  </si>
  <si>
    <t xml:space="preserve">Maimor </t>
  </si>
  <si>
    <t xml:space="preserve">Meriliis </t>
  </si>
  <si>
    <t xml:space="preserve">Annela </t>
  </si>
  <si>
    <t>Kadri</t>
  </si>
  <si>
    <t>Sten</t>
  </si>
  <si>
    <t xml:space="preserve">Jaanis </t>
  </si>
  <si>
    <t>Mario</t>
  </si>
  <si>
    <t xml:space="preserve">Dennis </t>
  </si>
  <si>
    <t xml:space="preserve">Alvar </t>
  </si>
  <si>
    <t>Nimi</t>
  </si>
  <si>
    <t>5-6</t>
  </si>
  <si>
    <t>3-4</t>
  </si>
  <si>
    <t>5</t>
  </si>
  <si>
    <t>6</t>
  </si>
  <si>
    <t>7</t>
  </si>
  <si>
    <t xml:space="preserve">Kokku
max </t>
  </si>
  <si>
    <t>Laske kokku 
max 25</t>
  </si>
  <si>
    <t xml:space="preserve">Märkus </t>
  </si>
  <si>
    <t xml:space="preserve">Laske SM kokku 26 tk, 7 x C (1 C maha arvestatud) </t>
  </si>
  <si>
    <t>Kirsti Paavel</t>
  </si>
  <si>
    <t>Kirsika Kapp</t>
  </si>
  <si>
    <t>I</t>
  </si>
  <si>
    <t>II</t>
  </si>
  <si>
    <t>III</t>
  </si>
  <si>
    <t>Rms Igor Ivanov</t>
  </si>
  <si>
    <t xml:space="preserve">Karl- Peeter </t>
  </si>
  <si>
    <t>Paul</t>
  </si>
  <si>
    <t>Ivar</t>
  </si>
  <si>
    <t>Arnold</t>
  </si>
  <si>
    <t xml:space="preserve">Kaur </t>
  </si>
  <si>
    <t xml:space="preserve">Ain- Meelis </t>
  </si>
  <si>
    <t>Anni</t>
  </si>
  <si>
    <t>Viia</t>
  </si>
  <si>
    <t xml:space="preserve">Anneli </t>
  </si>
  <si>
    <t xml:space="preserve">Maive </t>
  </si>
  <si>
    <t xml:space="preserve">Argo </t>
  </si>
  <si>
    <t>Alvar</t>
  </si>
  <si>
    <t>Verner</t>
  </si>
  <si>
    <t xml:space="preserve">Otepää </t>
  </si>
  <si>
    <t>"Antivalve"</t>
  </si>
  <si>
    <t xml:space="preserve">Valga </t>
  </si>
  <si>
    <t>formeerimis</t>
  </si>
  <si>
    <t>rühm</t>
  </si>
  <si>
    <t>ÜR ilves</t>
  </si>
  <si>
    <t xml:space="preserve">Koht </t>
  </si>
  <si>
    <t>0</t>
  </si>
  <si>
    <t>malevkond 1</t>
  </si>
  <si>
    <t>Protokollijad: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</si>
</sst>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color theme="1"/>
      <name val="Calibri"/>
      <family val="2"/>
      <charset val="186"/>
      <scheme val="minor"/>
    </font>
    <font>
      <u/>
      <sz val="11"/>
      <color theme="10"/>
      <name val="Calibri"/>
      <family val="2"/>
      <scheme val="minor"/>
    </font>
    <font>
      <sz val="11"/>
      <color theme="1"/>
      <name val="Arial"/>
      <family val="2"/>
      <charset val="186"/>
    </font>
    <font>
      <sz val="11"/>
      <name val="Arial"/>
      <family val="2"/>
      <charset val="186"/>
    </font>
    <font>
      <b/>
      <sz val="11"/>
      <color theme="1"/>
      <name val="Arial"/>
      <family val="2"/>
      <charset val="186"/>
    </font>
    <font>
      <b/>
      <sz val="14"/>
      <name val="Calibri"/>
      <family val="2"/>
      <charset val="186"/>
      <scheme val="minor"/>
    </font>
    <font>
      <sz val="10"/>
      <color theme="1"/>
      <name val="Arial"/>
      <family val="2"/>
      <charset val="186"/>
    </font>
    <font>
      <b/>
      <sz val="10"/>
      <color theme="1"/>
      <name val="Arial"/>
      <family val="2"/>
      <charset val="186"/>
    </font>
    <font>
      <b/>
      <sz val="12"/>
      <color theme="1"/>
      <name val="Calibri"/>
      <family val="2"/>
      <charset val="186"/>
      <scheme val="minor"/>
    </font>
    <font>
      <b/>
      <sz val="14"/>
      <color theme="1"/>
      <name val="Arial"/>
      <family val="2"/>
      <charset val="186"/>
    </font>
    <font>
      <sz val="10"/>
      <color rgb="FFFF0000"/>
      <name val="Arial"/>
      <family val="2"/>
      <charset val="186"/>
    </font>
    <font>
      <sz val="11"/>
      <color rgb="FFFF0000"/>
      <name val="Arial"/>
      <family val="2"/>
      <charset val="186"/>
    </font>
    <font>
      <b/>
      <sz val="16"/>
      <name val="Calibri"/>
      <family val="2"/>
      <charset val="186"/>
      <scheme val="minor"/>
    </font>
    <font>
      <sz val="14"/>
      <name val="Arial"/>
      <family val="2"/>
      <charset val="186"/>
    </font>
    <font>
      <sz val="14"/>
      <color theme="1"/>
      <name val="Calibri"/>
      <family val="2"/>
      <scheme val="minor"/>
    </font>
    <font>
      <sz val="8"/>
      <name val="Calibri"/>
      <family val="2"/>
      <scheme val="minor"/>
    </font>
    <font>
      <sz val="12"/>
      <color theme="1"/>
      <name val="Arial"/>
      <family val="2"/>
      <charset val="186"/>
    </font>
    <font>
      <sz val="14"/>
      <color theme="1"/>
      <name val="Arial"/>
      <family val="2"/>
      <charset val="186"/>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B0F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89">
    <xf numFmtId="0" fontId="0" fillId="0" borderId="0" xfId="0"/>
    <xf numFmtId="0" fontId="0" fillId="0" borderId="0" xfId="0" applyAlignment="1">
      <alignment wrapText="1"/>
    </xf>
    <xf numFmtId="0" fontId="0" fillId="0" borderId="0" xfId="0" applyAlignment="1"/>
    <xf numFmtId="0" fontId="3" fillId="0" borderId="0" xfId="0" applyFont="1"/>
    <xf numFmtId="0" fontId="5" fillId="0" borderId="0" xfId="0" applyFont="1"/>
    <xf numFmtId="0" fontId="4" fillId="0" borderId="4" xfId="0" applyFont="1" applyBorder="1" applyAlignment="1">
      <alignment horizontal="center"/>
    </xf>
    <xf numFmtId="0" fontId="3" fillId="0" borderId="1" xfId="0" applyFont="1" applyBorder="1"/>
    <xf numFmtId="0" fontId="4" fillId="0" borderId="1" xfId="0" applyFont="1" applyBorder="1" applyAlignment="1">
      <alignment horizontal="center"/>
    </xf>
    <xf numFmtId="0" fontId="3" fillId="0" borderId="8" xfId="0" applyFont="1" applyBorder="1"/>
    <xf numFmtId="0" fontId="4" fillId="0" borderId="8" xfId="0" applyFont="1" applyBorder="1" applyAlignment="1">
      <alignment horizont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4" fillId="0" borderId="24" xfId="0" applyFont="1" applyBorder="1" applyAlignment="1">
      <alignment horizont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4" fillId="0" borderId="25" xfId="0" applyFont="1" applyBorder="1" applyAlignment="1">
      <alignment horizont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4" fillId="0" borderId="26"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4" fillId="0" borderId="7" xfId="0" applyFont="1" applyBorder="1" applyAlignment="1">
      <alignment horizontal="center"/>
    </xf>
    <xf numFmtId="0" fontId="5" fillId="0" borderId="43" xfId="0" applyFont="1" applyBorder="1" applyAlignment="1">
      <alignment horizontal="center"/>
    </xf>
    <xf numFmtId="0" fontId="3" fillId="4" borderId="1" xfId="0" applyFont="1" applyFill="1" applyBorder="1"/>
    <xf numFmtId="0" fontId="10" fillId="0" borderId="39" xfId="0" applyFont="1" applyBorder="1" applyAlignment="1">
      <alignment horizontal="left" vertical="center"/>
    </xf>
    <xf numFmtId="0" fontId="10" fillId="0" borderId="38" xfId="0" applyFont="1" applyBorder="1" applyAlignment="1">
      <alignment vertical="center"/>
    </xf>
    <xf numFmtId="0" fontId="10" fillId="0" borderId="39" xfId="0" applyFont="1" applyBorder="1" applyAlignment="1">
      <alignment vertical="center"/>
    </xf>
    <xf numFmtId="0" fontId="0" fillId="0" borderId="39" xfId="0" applyBorder="1"/>
    <xf numFmtId="0" fontId="0" fillId="0" borderId="37" xfId="0" applyBorder="1"/>
    <xf numFmtId="0" fontId="0" fillId="0" borderId="0" xfId="0" applyAlignment="1">
      <alignment horizontal="center" vertical="center"/>
    </xf>
    <xf numFmtId="0" fontId="0" fillId="0" borderId="0" xfId="0" applyAlignment="1">
      <alignment vertical="center"/>
    </xf>
    <xf numFmtId="0" fontId="5" fillId="2" borderId="12" xfId="0" applyFont="1" applyFill="1" applyBorder="1" applyAlignment="1">
      <alignmen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 xfId="0" applyFont="1" applyBorder="1"/>
    <xf numFmtId="0" fontId="3" fillId="0" borderId="7" xfId="0" applyFont="1" applyBorder="1"/>
    <xf numFmtId="0" fontId="3" fillId="0" borderId="43" xfId="0" applyFont="1" applyBorder="1"/>
    <xf numFmtId="0" fontId="3" fillId="0" borderId="44" xfId="0" applyFont="1" applyBorder="1"/>
    <xf numFmtId="0" fontId="10" fillId="0" borderId="42" xfId="0" applyFont="1" applyBorder="1" applyAlignment="1">
      <alignment vertical="center"/>
    </xf>
    <xf numFmtId="0" fontId="10" fillId="0" borderId="0" xfId="0" applyFont="1" applyBorder="1" applyAlignment="1">
      <alignment vertical="center"/>
    </xf>
    <xf numFmtId="0" fontId="3" fillId="4" borderId="2" xfId="0" applyFont="1" applyFill="1" applyBorder="1"/>
    <xf numFmtId="0" fontId="3" fillId="4" borderId="8" xfId="0" applyFont="1" applyFill="1" applyBorder="1"/>
    <xf numFmtId="0" fontId="3" fillId="4" borderId="3" xfId="0" applyFont="1" applyFill="1" applyBorder="1"/>
    <xf numFmtId="0" fontId="3" fillId="4" borderId="5" xfId="0" applyFont="1" applyFill="1" applyBorder="1"/>
    <xf numFmtId="0" fontId="15" fillId="0" borderId="27" xfId="0" applyFont="1" applyBorder="1"/>
    <xf numFmtId="0" fontId="14" fillId="0" borderId="48" xfId="0" applyFont="1" applyBorder="1" applyAlignment="1">
      <alignment horizontal="center" vertical="center"/>
    </xf>
    <xf numFmtId="0" fontId="14" fillId="0" borderId="3" xfId="0" applyFont="1" applyBorder="1" applyAlignment="1">
      <alignment horizontal="center" vertical="center"/>
    </xf>
    <xf numFmtId="0" fontId="18" fillId="9" borderId="30" xfId="0" applyFont="1" applyFill="1" applyBorder="1" applyAlignment="1">
      <alignment horizontal="center" vertical="center"/>
    </xf>
    <xf numFmtId="0" fontId="14" fillId="3" borderId="24" xfId="0" applyFont="1" applyFill="1" applyBorder="1" applyAlignment="1">
      <alignment horizontal="center"/>
    </xf>
    <xf numFmtId="0" fontId="15" fillId="0" borderId="28" xfId="0" applyFont="1" applyBorder="1"/>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8" fillId="9" borderId="31" xfId="0" applyFont="1" applyFill="1" applyBorder="1" applyAlignment="1">
      <alignment horizontal="center" vertical="center"/>
    </xf>
    <xf numFmtId="0" fontId="15" fillId="0" borderId="29" xfId="0" applyFont="1" applyBorder="1"/>
    <xf numFmtId="0" fontId="14" fillId="0" borderId="50" xfId="0" applyFont="1" applyBorder="1" applyAlignment="1">
      <alignment horizontal="center" vertical="center"/>
    </xf>
    <xf numFmtId="0" fontId="14" fillId="0" borderId="43" xfId="0" applyFont="1" applyBorder="1" applyAlignment="1">
      <alignment horizontal="center" vertical="center"/>
    </xf>
    <xf numFmtId="0" fontId="18" fillId="9" borderId="51" xfId="0" applyFont="1" applyFill="1" applyBorder="1" applyAlignment="1">
      <alignment horizontal="center" vertical="center"/>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4" fillId="0" borderId="65"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44" xfId="0" applyFont="1" applyBorder="1" applyAlignment="1">
      <alignment horizontal="center"/>
    </xf>
    <xf numFmtId="0" fontId="5" fillId="2" borderId="52" xfId="0" applyFont="1" applyFill="1" applyBorder="1" applyAlignment="1">
      <alignment vertical="center" wrapText="1"/>
    </xf>
    <xf numFmtId="0" fontId="5" fillId="0" borderId="18" xfId="0" applyFont="1" applyBorder="1"/>
    <xf numFmtId="0" fontId="5" fillId="0" borderId="19" xfId="0" applyFont="1" applyBorder="1"/>
    <xf numFmtId="0" fontId="5" fillId="0" borderId="20" xfId="0" applyFont="1" applyBorder="1"/>
    <xf numFmtId="0" fontId="5" fillId="2" borderId="68" xfId="0" applyFont="1" applyFill="1" applyBorder="1" applyAlignment="1">
      <alignment horizontal="center" vertical="center" wrapText="1"/>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5" fillId="2" borderId="59" xfId="0" applyFont="1" applyFill="1" applyBorder="1" applyAlignment="1">
      <alignment horizontal="center" vertical="center" wrapText="1"/>
    </xf>
    <xf numFmtId="49" fontId="4" fillId="0" borderId="66" xfId="0" applyNumberFormat="1" applyFont="1" applyBorder="1" applyAlignment="1">
      <alignment horizontal="center"/>
    </xf>
    <xf numFmtId="0" fontId="0" fillId="0" borderId="25" xfId="0" applyBorder="1"/>
    <xf numFmtId="0" fontId="0" fillId="0" borderId="26" xfId="0" applyBorder="1"/>
    <xf numFmtId="0" fontId="0" fillId="0" borderId="60" xfId="0" applyBorder="1"/>
    <xf numFmtId="0" fontId="4" fillId="3" borderId="66" xfId="0" applyFont="1" applyFill="1" applyBorder="1" applyAlignment="1">
      <alignment horizontal="center"/>
    </xf>
    <xf numFmtId="0" fontId="4" fillId="3" borderId="65" xfId="0" applyFont="1" applyFill="1" applyBorder="1" applyAlignment="1">
      <alignment horizontal="center"/>
    </xf>
    <xf numFmtId="49" fontId="4" fillId="10" borderId="66" xfId="0" applyNumberFormat="1" applyFont="1" applyFill="1" applyBorder="1" applyAlignment="1">
      <alignment horizontal="center"/>
    </xf>
    <xf numFmtId="49" fontId="4" fillId="10" borderId="67" xfId="0" applyNumberFormat="1" applyFont="1" applyFill="1" applyBorder="1" applyAlignment="1">
      <alignment horizontal="center"/>
    </xf>
    <xf numFmtId="0" fontId="4" fillId="8" borderId="24" xfId="0" applyFont="1" applyFill="1" applyBorder="1" applyAlignment="1">
      <alignment horizontal="center"/>
    </xf>
    <xf numFmtId="0" fontId="12" fillId="8" borderId="5" xfId="0" applyFont="1" applyFill="1" applyBorder="1" applyAlignment="1">
      <alignment horizont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27" xfId="0" applyFont="1" applyFill="1" applyBorder="1" applyAlignment="1">
      <alignment horizontal="left" vertical="center"/>
    </xf>
    <xf numFmtId="0" fontId="4" fillId="0" borderId="33"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4" fillId="8" borderId="48" xfId="0" applyFont="1" applyFill="1" applyBorder="1" applyAlignment="1">
      <alignment horizontal="center" vertical="center"/>
    </xf>
    <xf numFmtId="49" fontId="4" fillId="4" borderId="24" xfId="0" applyNumberFormat="1" applyFont="1" applyFill="1" applyBorder="1" applyAlignment="1">
      <alignment horizontal="center" vertical="center"/>
    </xf>
    <xf numFmtId="0" fontId="4" fillId="4" borderId="33" xfId="0" applyFont="1" applyFill="1" applyBorder="1" applyAlignment="1">
      <alignment horizontal="left" vertical="center"/>
    </xf>
    <xf numFmtId="0" fontId="4" fillId="0" borderId="32" xfId="0" applyFont="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49" xfId="0" applyFont="1" applyFill="1" applyBorder="1" applyAlignment="1">
      <alignment horizontal="center" vertical="center"/>
    </xf>
    <xf numFmtId="49" fontId="4" fillId="4" borderId="25" xfId="0" applyNumberFormat="1" applyFont="1" applyFill="1" applyBorder="1" applyAlignment="1">
      <alignment horizontal="center" vertical="center"/>
    </xf>
    <xf numFmtId="0" fontId="4" fillId="4" borderId="32" xfId="0" applyFont="1" applyFill="1" applyBorder="1" applyAlignment="1">
      <alignment horizontal="left" vertical="center" wrapText="1"/>
    </xf>
    <xf numFmtId="0" fontId="4" fillId="4" borderId="4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0" xfId="0" applyFont="1" applyFill="1" applyBorder="1" applyAlignment="1">
      <alignment horizontal="center" vertical="center"/>
    </xf>
    <xf numFmtId="49" fontId="4" fillId="4" borderId="26" xfId="0" applyNumberFormat="1" applyFont="1" applyFill="1" applyBorder="1" applyAlignment="1">
      <alignment horizontal="center" vertical="center"/>
    </xf>
    <xf numFmtId="0" fontId="4" fillId="4" borderId="57" xfId="0" applyFont="1" applyFill="1" applyBorder="1" applyAlignment="1">
      <alignment horizontal="left" vertical="center" wrapText="1"/>
    </xf>
    <xf numFmtId="0" fontId="4" fillId="4" borderId="4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49" xfId="0" applyFont="1" applyFill="1" applyBorder="1" applyAlignment="1">
      <alignment horizontal="center" vertical="center"/>
    </xf>
    <xf numFmtId="0" fontId="4" fillId="8" borderId="26" xfId="0" applyFont="1" applyFill="1" applyBorder="1" applyAlignment="1">
      <alignment horizontal="center" vertical="center"/>
    </xf>
    <xf numFmtId="0" fontId="4" fillId="0" borderId="50" xfId="0" applyFont="1" applyBorder="1" applyAlignment="1">
      <alignment horizontal="center" vertical="center"/>
    </xf>
    <xf numFmtId="0" fontId="4" fillId="0" borderId="8"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20" xfId="0" applyFont="1" applyBorder="1" applyAlignment="1">
      <alignment horizontal="center" vertical="center"/>
    </xf>
    <xf numFmtId="0" fontId="3" fillId="0" borderId="33" xfId="0" applyFont="1" applyBorder="1"/>
    <xf numFmtId="0" fontId="3" fillId="0" borderId="32" xfId="0" applyFont="1" applyBorder="1"/>
    <xf numFmtId="0" fontId="3" fillId="0" borderId="57" xfId="0" applyFont="1" applyBorder="1"/>
    <xf numFmtId="0" fontId="3" fillId="0" borderId="24" xfId="0" applyFont="1" applyBorder="1"/>
    <xf numFmtId="0" fontId="3" fillId="0" borderId="25" xfId="0" applyFont="1" applyBorder="1"/>
    <xf numFmtId="0" fontId="3" fillId="0" borderId="26" xfId="0" applyFont="1" applyBorder="1"/>
    <xf numFmtId="49" fontId="4" fillId="4" borderId="30" xfId="0" applyNumberFormat="1" applyFont="1" applyFill="1" applyBorder="1" applyAlignment="1">
      <alignment horizontal="center" vertical="center"/>
    </xf>
    <xf numFmtId="49" fontId="4" fillId="4" borderId="31" xfId="0" applyNumberFormat="1" applyFont="1" applyFill="1" applyBorder="1" applyAlignment="1">
      <alignment horizontal="center" vertical="center"/>
    </xf>
    <xf numFmtId="49" fontId="4" fillId="4" borderId="51" xfId="0" applyNumberFormat="1" applyFont="1" applyFill="1" applyBorder="1" applyAlignment="1">
      <alignment horizontal="center" vertical="center"/>
    </xf>
    <xf numFmtId="0" fontId="4" fillId="8" borderId="24" xfId="0" applyFont="1" applyFill="1" applyBorder="1" applyAlignment="1">
      <alignment horizontal="center" vertical="center"/>
    </xf>
    <xf numFmtId="0" fontId="4" fillId="4" borderId="61" xfId="0" applyFont="1" applyFill="1" applyBorder="1" applyAlignment="1">
      <alignment horizontal="center" vertical="center"/>
    </xf>
    <xf numFmtId="0" fontId="4" fillId="8" borderId="61" xfId="0" applyFont="1" applyFill="1" applyBorder="1" applyAlignment="1">
      <alignment horizontal="center" vertical="center"/>
    </xf>
    <xf numFmtId="49" fontId="4" fillId="4" borderId="63" xfId="0" applyNumberFormat="1" applyFont="1" applyFill="1" applyBorder="1" applyAlignment="1">
      <alignment horizontal="center" vertical="center"/>
    </xf>
    <xf numFmtId="49" fontId="4" fillId="4" borderId="69" xfId="0" applyNumberFormat="1" applyFont="1" applyFill="1" applyBorder="1" applyAlignment="1">
      <alignment horizontal="center" vertical="center"/>
    </xf>
    <xf numFmtId="49" fontId="4" fillId="8" borderId="30" xfId="0" applyNumberFormat="1" applyFont="1" applyFill="1" applyBorder="1" applyAlignment="1">
      <alignment horizontal="center" vertical="center"/>
    </xf>
    <xf numFmtId="49" fontId="4" fillId="8" borderId="31" xfId="0" applyNumberFormat="1" applyFont="1" applyFill="1" applyBorder="1" applyAlignment="1">
      <alignment horizontal="center" vertical="center"/>
    </xf>
    <xf numFmtId="49" fontId="4" fillId="8" borderId="51" xfId="0" applyNumberFormat="1"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vertical="center" wrapText="1"/>
    </xf>
    <xf numFmtId="0" fontId="9" fillId="2" borderId="9" xfId="0" applyFont="1" applyFill="1" applyBorder="1" applyAlignment="1">
      <alignment horizontal="center" vertical="center" wrapText="1"/>
    </xf>
    <xf numFmtId="0" fontId="1" fillId="0" borderId="34" xfId="0" applyFont="1" applyBorder="1" applyAlignment="1">
      <alignment horizontal="center" vertical="center"/>
    </xf>
    <xf numFmtId="0" fontId="5" fillId="0" borderId="35" xfId="0" applyFont="1" applyBorder="1" applyAlignment="1">
      <alignment horizontal="left" vertical="center"/>
    </xf>
    <xf numFmtId="0" fontId="6" fillId="0" borderId="35" xfId="0" applyFont="1" applyBorder="1" applyAlignment="1">
      <alignment horizontal="center" vertical="center"/>
    </xf>
    <xf numFmtId="0" fontId="6" fillId="0" borderId="35" xfId="0" applyNumberFormat="1" applyFont="1" applyBorder="1" applyAlignment="1">
      <alignment horizontal="center" vertical="center"/>
    </xf>
    <xf numFmtId="49" fontId="6" fillId="0" borderId="35" xfId="0" applyNumberFormat="1" applyFont="1" applyBorder="1" applyAlignment="1">
      <alignment horizontal="center" vertical="center"/>
    </xf>
    <xf numFmtId="0" fontId="6" fillId="6" borderId="36" xfId="0" applyFont="1" applyFill="1" applyBorder="1" applyAlignment="1">
      <alignment horizontal="center" vertical="center"/>
    </xf>
    <xf numFmtId="0" fontId="6" fillId="0" borderId="36" xfId="0" applyFont="1" applyBorder="1" applyAlignment="1">
      <alignment horizontal="center" vertical="center"/>
    </xf>
    <xf numFmtId="0" fontId="6" fillId="7" borderId="36" xfId="0" applyFont="1" applyFill="1" applyBorder="1" applyAlignment="1">
      <alignment horizontal="center" vertical="center"/>
    </xf>
    <xf numFmtId="0" fontId="5" fillId="0" borderId="35" xfId="0" applyFont="1" applyBorder="1" applyAlignment="1">
      <alignment horizontal="left" vertical="center" wrapText="1"/>
    </xf>
    <xf numFmtId="0" fontId="6" fillId="2" borderId="36" xfId="0" applyFont="1" applyFill="1" applyBorder="1" applyAlignment="1">
      <alignment horizontal="center" vertical="center"/>
    </xf>
    <xf numFmtId="0" fontId="3" fillId="11" borderId="0" xfId="0" applyFont="1" applyFill="1"/>
    <xf numFmtId="0" fontId="3" fillId="11" borderId="1" xfId="0" applyFont="1" applyFill="1" applyBorder="1"/>
    <xf numFmtId="0" fontId="3" fillId="11" borderId="8" xfId="0" applyFont="1" applyFill="1" applyBorder="1"/>
    <xf numFmtId="0" fontId="3" fillId="11" borderId="2" xfId="0" applyFont="1" applyFill="1" applyBorder="1"/>
    <xf numFmtId="0" fontId="3" fillId="11" borderId="6" xfId="0" applyFont="1" applyFill="1" applyBorder="1"/>
    <xf numFmtId="0" fontId="3" fillId="11" borderId="7" xfId="0" applyFont="1" applyFill="1" applyBorder="1"/>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7" xfId="0" applyFont="1" applyBorder="1" applyAlignment="1">
      <alignment horizontal="center" vertical="center" wrapText="1"/>
    </xf>
    <xf numFmtId="0" fontId="5" fillId="0" borderId="40" xfId="1" applyFont="1" applyBorder="1" applyAlignment="1">
      <alignment horizontal="left"/>
    </xf>
    <xf numFmtId="0" fontId="5" fillId="0" borderId="41" xfId="1" applyFont="1" applyBorder="1" applyAlignment="1">
      <alignment horizontal="left"/>
    </xf>
    <xf numFmtId="0" fontId="5" fillId="0" borderId="21" xfId="1" applyFont="1" applyBorder="1" applyAlignment="1">
      <alignment horizontal="left"/>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8" xfId="0" applyFont="1" applyBorder="1" applyAlignment="1">
      <alignment horizontal="left" vertical="top" wrapText="1"/>
    </xf>
    <xf numFmtId="0" fontId="3" fillId="0" borderId="39" xfId="0" applyFont="1" applyBorder="1" applyAlignment="1">
      <alignment horizontal="left" vertical="top"/>
    </xf>
    <xf numFmtId="0" fontId="3" fillId="0" borderId="37" xfId="0" applyFont="1" applyBorder="1" applyAlignment="1">
      <alignment horizontal="left" vertical="top"/>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21"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17" fillId="0" borderId="38" xfId="0" applyFont="1" applyBorder="1" applyAlignment="1">
      <alignment horizontal="left" vertical="top" wrapText="1"/>
    </xf>
    <xf numFmtId="0" fontId="17" fillId="0" borderId="39" xfId="0" applyFont="1" applyBorder="1" applyAlignment="1">
      <alignment horizontal="left" vertical="top" wrapText="1"/>
    </xf>
    <xf numFmtId="0" fontId="17" fillId="0" borderId="37" xfId="0" applyFont="1" applyBorder="1" applyAlignment="1">
      <alignment horizontal="left" vertical="top" wrapText="1"/>
    </xf>
    <xf numFmtId="0" fontId="18" fillId="9" borderId="27" xfId="0" applyFont="1" applyFill="1" applyBorder="1" applyAlignment="1">
      <alignment horizontal="center" vertical="center"/>
    </xf>
    <xf numFmtId="0" fontId="18" fillId="9" borderId="28" xfId="0" applyFont="1" applyFill="1" applyBorder="1" applyAlignment="1">
      <alignment horizontal="center" vertical="center"/>
    </xf>
    <xf numFmtId="0" fontId="18" fillId="9" borderId="29"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7" xfId="0" applyFont="1" applyFill="1" applyBorder="1" applyAlignment="1">
      <alignment horizontal="center" vertical="center"/>
    </xf>
    <xf numFmtId="0" fontId="18" fillId="4" borderId="45"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0" fillId="5" borderId="52"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68"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49" fontId="18" fillId="4" borderId="9" xfId="0" applyNumberFormat="1" applyFont="1" applyFill="1" applyBorder="1" applyAlignment="1">
      <alignment horizontal="center" vertical="center"/>
    </xf>
    <xf numFmtId="49" fontId="18" fillId="4" borderId="10" xfId="0" applyNumberFormat="1" applyFont="1" applyFill="1" applyBorder="1" applyAlignment="1">
      <alignment horizontal="center" vertical="center"/>
    </xf>
    <xf numFmtId="49" fontId="18" fillId="4" borderId="11" xfId="0" applyNumberFormat="1"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13" fillId="0" borderId="47" xfId="0" applyFont="1" applyBorder="1" applyAlignment="1">
      <alignment horizontal="center" vertical="center"/>
    </xf>
    <xf numFmtId="0" fontId="13" fillId="0" borderId="58" xfId="0" applyFont="1" applyBorder="1" applyAlignment="1">
      <alignment horizontal="center" vertic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49" fontId="3" fillId="0" borderId="27" xfId="0" applyNumberFormat="1" applyFont="1" applyBorder="1" applyAlignment="1">
      <alignment horizontal="center" vertical="center"/>
    </xf>
    <xf numFmtId="0" fontId="4" fillId="0" borderId="6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4" xfId="0" applyFont="1" applyBorder="1" applyAlignment="1">
      <alignment horizontal="center" vertical="center"/>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3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p@reorg.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
  <sheetViews>
    <sheetView zoomScale="110" zoomScaleNormal="110" workbookViewId="0">
      <selection activeCell="B21" sqref="B21"/>
    </sheetView>
  </sheetViews>
  <sheetFormatPr defaultRowHeight="15" x14ac:dyDescent="0.25"/>
  <cols>
    <col min="1" max="1" width="6.7109375" customWidth="1"/>
    <col min="2" max="2" width="32.5703125" customWidth="1"/>
    <col min="3" max="3" width="10.5703125" customWidth="1"/>
    <col min="4" max="4" width="6.42578125" customWidth="1"/>
    <col min="5" max="5" width="5.85546875" customWidth="1"/>
    <col min="6" max="6" width="6.140625" customWidth="1"/>
    <col min="7" max="8" width="10" customWidth="1"/>
    <col min="9" max="9" width="8.140625" customWidth="1"/>
    <col min="10" max="10" width="45.28515625" customWidth="1"/>
  </cols>
  <sheetData>
    <row r="1" spans="1:10" ht="15.75" thickBot="1" x14ac:dyDescent="0.3">
      <c r="A1" s="170" t="s">
        <v>37</v>
      </c>
      <c r="B1" s="171"/>
      <c r="C1" s="171"/>
      <c r="D1" s="171"/>
      <c r="E1" s="171"/>
      <c r="F1" s="171"/>
      <c r="G1" s="171"/>
      <c r="H1" s="171"/>
      <c r="I1" s="171"/>
      <c r="J1" s="172"/>
    </row>
    <row r="2" spans="1:10" ht="62.25" customHeight="1" thickBot="1" x14ac:dyDescent="0.3">
      <c r="A2" s="167" t="s">
        <v>101</v>
      </c>
      <c r="B2" s="168"/>
      <c r="C2" s="168"/>
      <c r="D2" s="168"/>
      <c r="E2" s="168"/>
      <c r="F2" s="168"/>
      <c r="G2" s="168"/>
      <c r="H2" s="168"/>
      <c r="I2" s="168"/>
      <c r="J2" s="169"/>
    </row>
    <row r="3" spans="1:10" ht="44.25" customHeight="1" thickBot="1" x14ac:dyDescent="0.3">
      <c r="A3" s="10" t="s">
        <v>1</v>
      </c>
      <c r="B3" s="72" t="s">
        <v>2</v>
      </c>
      <c r="C3" s="80" t="s">
        <v>3</v>
      </c>
      <c r="D3" s="76" t="s">
        <v>4</v>
      </c>
      <c r="E3" s="11" t="s">
        <v>5</v>
      </c>
      <c r="F3" s="11" t="s">
        <v>6</v>
      </c>
      <c r="G3" s="11" t="s">
        <v>161</v>
      </c>
      <c r="H3" s="67" t="s">
        <v>162</v>
      </c>
      <c r="I3" s="66" t="s">
        <v>8</v>
      </c>
      <c r="J3" s="80" t="s">
        <v>163</v>
      </c>
    </row>
    <row r="4" spans="1:10" ht="20.100000000000001" customHeight="1" x14ac:dyDescent="0.25">
      <c r="A4" s="22">
        <v>1</v>
      </c>
      <c r="B4" s="73" t="s">
        <v>35</v>
      </c>
      <c r="C4" s="15">
        <v>2</v>
      </c>
      <c r="D4" s="77">
        <v>15</v>
      </c>
      <c r="E4" s="5">
        <v>4</v>
      </c>
      <c r="F4" s="90">
        <v>6</v>
      </c>
      <c r="G4" s="68">
        <f>SUM(F4*2+E4*4+D4*5)</f>
        <v>103</v>
      </c>
      <c r="H4" s="89">
        <f>SUM(D4+E4+F4)</f>
        <v>25</v>
      </c>
      <c r="I4" s="86">
        <v>2</v>
      </c>
      <c r="J4" s="84" t="s">
        <v>164</v>
      </c>
    </row>
    <row r="5" spans="1:10" ht="20.100000000000001" customHeight="1" x14ac:dyDescent="0.25">
      <c r="A5" s="23">
        <v>2</v>
      </c>
      <c r="B5" s="74" t="s">
        <v>92</v>
      </c>
      <c r="C5" s="18">
        <v>4</v>
      </c>
      <c r="D5" s="78">
        <v>13</v>
      </c>
      <c r="E5" s="7">
        <v>11</v>
      </c>
      <c r="F5" s="24">
        <v>1</v>
      </c>
      <c r="G5" s="69">
        <f t="shared" ref="G5:G6" si="0">SUM(F5*2+E5*4+D5*5)</f>
        <v>111</v>
      </c>
      <c r="H5" s="18">
        <f t="shared" ref="H5:H10" si="1">SUM(D5+E5+F5)</f>
        <v>25</v>
      </c>
      <c r="I5" s="85">
        <v>1</v>
      </c>
      <c r="J5" s="82"/>
    </row>
    <row r="6" spans="1:10" ht="20.100000000000001" customHeight="1" x14ac:dyDescent="0.25">
      <c r="A6" s="23">
        <v>3</v>
      </c>
      <c r="B6" s="74" t="s">
        <v>24</v>
      </c>
      <c r="C6" s="18">
        <v>6</v>
      </c>
      <c r="D6" s="78">
        <v>12</v>
      </c>
      <c r="E6" s="7">
        <v>5</v>
      </c>
      <c r="F6" s="24">
        <v>6</v>
      </c>
      <c r="G6" s="69">
        <f t="shared" si="0"/>
        <v>92</v>
      </c>
      <c r="H6" s="18">
        <f t="shared" si="1"/>
        <v>23</v>
      </c>
      <c r="I6" s="81" t="s">
        <v>158</v>
      </c>
      <c r="J6" s="82"/>
    </row>
    <row r="7" spans="1:10" ht="20.100000000000001" customHeight="1" x14ac:dyDescent="0.25">
      <c r="A7" s="23">
        <v>4</v>
      </c>
      <c r="B7" s="74" t="s">
        <v>25</v>
      </c>
      <c r="C7" s="18">
        <v>5</v>
      </c>
      <c r="D7" s="78">
        <v>11</v>
      </c>
      <c r="E7" s="7">
        <v>7</v>
      </c>
      <c r="F7" s="24">
        <v>5</v>
      </c>
      <c r="G7" s="69">
        <f t="shared" ref="G7:G10" si="2">SUM(F7*2+E7*4+D7*5)</f>
        <v>93</v>
      </c>
      <c r="H7" s="18">
        <f t="shared" si="1"/>
        <v>23</v>
      </c>
      <c r="I7" s="87" t="s">
        <v>157</v>
      </c>
      <c r="J7" s="82"/>
    </row>
    <row r="8" spans="1:10" ht="20.100000000000001" customHeight="1" x14ac:dyDescent="0.25">
      <c r="A8" s="23">
        <v>5</v>
      </c>
      <c r="B8" s="74" t="s">
        <v>26</v>
      </c>
      <c r="C8" s="18">
        <v>4</v>
      </c>
      <c r="D8" s="78">
        <v>2</v>
      </c>
      <c r="E8" s="7">
        <v>6</v>
      </c>
      <c r="F8" s="24">
        <v>10</v>
      </c>
      <c r="G8" s="69">
        <f t="shared" si="2"/>
        <v>54</v>
      </c>
      <c r="H8" s="18">
        <f t="shared" si="1"/>
        <v>18</v>
      </c>
      <c r="I8" s="81" t="s">
        <v>160</v>
      </c>
      <c r="J8" s="82"/>
    </row>
    <row r="9" spans="1:10" ht="20.100000000000001" customHeight="1" x14ac:dyDescent="0.25">
      <c r="A9" s="23">
        <v>6</v>
      </c>
      <c r="B9" s="74" t="s">
        <v>36</v>
      </c>
      <c r="C9" s="18">
        <v>1</v>
      </c>
      <c r="D9" s="78">
        <v>10</v>
      </c>
      <c r="E9" s="7">
        <v>8</v>
      </c>
      <c r="F9" s="24">
        <v>1</v>
      </c>
      <c r="G9" s="69">
        <f t="shared" si="2"/>
        <v>84</v>
      </c>
      <c r="H9" s="18">
        <f t="shared" si="1"/>
        <v>19</v>
      </c>
      <c r="I9" s="81" t="s">
        <v>159</v>
      </c>
      <c r="J9" s="82"/>
    </row>
    <row r="10" spans="1:10" ht="20.100000000000001" customHeight="1" thickBot="1" x14ac:dyDescent="0.3">
      <c r="A10" s="25">
        <v>7</v>
      </c>
      <c r="B10" s="75" t="s">
        <v>28</v>
      </c>
      <c r="C10" s="21">
        <v>7</v>
      </c>
      <c r="D10" s="79">
        <v>9</v>
      </c>
      <c r="E10" s="9">
        <v>9</v>
      </c>
      <c r="F10" s="71">
        <v>6</v>
      </c>
      <c r="G10" s="70">
        <f t="shared" si="2"/>
        <v>93</v>
      </c>
      <c r="H10" s="21">
        <f t="shared" si="1"/>
        <v>24</v>
      </c>
      <c r="I10" s="88" t="s">
        <v>157</v>
      </c>
      <c r="J10" s="83"/>
    </row>
    <row r="11" spans="1:10" x14ac:dyDescent="0.25">
      <c r="A11" s="3"/>
      <c r="B11" s="3"/>
      <c r="C11" s="3"/>
      <c r="D11" s="3"/>
      <c r="E11" s="3"/>
      <c r="F11" s="3"/>
      <c r="G11" s="3"/>
      <c r="H11" s="3"/>
      <c r="I11" s="3"/>
    </row>
    <row r="12" spans="1:10" x14ac:dyDescent="0.25">
      <c r="A12" s="4" t="s">
        <v>20</v>
      </c>
      <c r="B12" s="3"/>
      <c r="C12" s="3"/>
      <c r="D12" s="3"/>
      <c r="E12" s="3"/>
      <c r="F12" s="3"/>
      <c r="G12" s="3"/>
      <c r="H12" s="3"/>
      <c r="I12" s="3"/>
    </row>
    <row r="13" spans="1:10" x14ac:dyDescent="0.25">
      <c r="A13" s="3" t="s">
        <v>165</v>
      </c>
      <c r="B13" s="3"/>
      <c r="C13" s="3"/>
      <c r="D13" s="3"/>
      <c r="E13" s="3"/>
      <c r="F13" s="3"/>
      <c r="G13" s="3"/>
      <c r="H13" s="3"/>
      <c r="I13" s="3"/>
    </row>
    <row r="14" spans="1:10" x14ac:dyDescent="0.25">
      <c r="A14" s="3" t="s">
        <v>166</v>
      </c>
      <c r="B14" s="3"/>
      <c r="C14" s="3"/>
      <c r="D14" s="3"/>
      <c r="E14" s="3"/>
      <c r="F14" s="3"/>
      <c r="G14" s="3"/>
      <c r="H14" s="3"/>
      <c r="I14" s="3"/>
    </row>
    <row r="15" spans="1:10" x14ac:dyDescent="0.25">
      <c r="B15" s="3"/>
      <c r="C15" s="3"/>
      <c r="D15" s="3"/>
      <c r="E15" s="3"/>
      <c r="F15" s="3"/>
      <c r="G15" s="3"/>
      <c r="H15" s="3"/>
      <c r="I15" s="3"/>
    </row>
  </sheetData>
  <mergeCells count="2">
    <mergeCell ref="A2:J2"/>
    <mergeCell ref="A1:J1"/>
  </mergeCells>
  <hyperlinks>
    <hyperlink ref="A1" r:id="rId1" display="shop@reorg.ee" xr:uid="{00000000-0004-0000-0000-000000000000}"/>
  </hyperlinks>
  <pageMargins left="0.7" right="0.7" top="0.75" bottom="0.75" header="0.3" footer="0.3"/>
  <pageSetup paperSize="9" scale="8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2"/>
  <sheetViews>
    <sheetView topLeftCell="A17" zoomScaleNormal="100" workbookViewId="0">
      <selection activeCell="E46" sqref="E46"/>
    </sheetView>
  </sheetViews>
  <sheetFormatPr defaultRowHeight="15" x14ac:dyDescent="0.25"/>
  <cols>
    <col min="1" max="1" width="4.42578125" customWidth="1"/>
    <col min="2" max="2" width="17.42578125" customWidth="1"/>
    <col min="3" max="3" width="8.140625" customWidth="1"/>
    <col min="4" max="4" width="14.85546875" customWidth="1"/>
    <col min="5" max="5" width="9.28515625" customWidth="1"/>
    <col min="6" max="15" width="4.5703125" customWidth="1"/>
    <col min="16" max="16" width="8.140625" customWidth="1"/>
    <col min="17" max="17" width="13.140625" customWidth="1"/>
    <col min="18" max="18" width="10.140625" customWidth="1"/>
  </cols>
  <sheetData>
    <row r="1" spans="1:18" ht="24" customHeight="1" thickBot="1" x14ac:dyDescent="0.3">
      <c r="A1" s="194" t="s">
        <v>37</v>
      </c>
      <c r="B1" s="195"/>
      <c r="C1" s="195"/>
      <c r="D1" s="195"/>
      <c r="E1" s="195"/>
      <c r="F1" s="195"/>
      <c r="G1" s="195"/>
      <c r="H1" s="195"/>
      <c r="I1" s="195"/>
      <c r="J1" s="195"/>
      <c r="K1" s="195"/>
      <c r="L1" s="195"/>
      <c r="M1" s="195"/>
      <c r="N1" s="195"/>
      <c r="O1" s="195"/>
      <c r="P1" s="195"/>
      <c r="Q1" s="195"/>
      <c r="R1" s="196"/>
    </row>
    <row r="2" spans="1:18" ht="75" customHeight="1" thickBot="1" x14ac:dyDescent="0.3">
      <c r="A2" s="176" t="s">
        <v>137</v>
      </c>
      <c r="B2" s="177"/>
      <c r="C2" s="177"/>
      <c r="D2" s="177"/>
      <c r="E2" s="177"/>
      <c r="F2" s="177"/>
      <c r="G2" s="177"/>
      <c r="H2" s="177"/>
      <c r="I2" s="177"/>
      <c r="J2" s="177"/>
      <c r="K2" s="177"/>
      <c r="L2" s="177"/>
      <c r="M2" s="177"/>
      <c r="N2" s="177"/>
      <c r="O2" s="177"/>
      <c r="P2" s="177"/>
      <c r="Q2" s="177"/>
      <c r="R2" s="178"/>
    </row>
    <row r="3" spans="1:18" ht="45.75" thickBot="1" x14ac:dyDescent="0.3">
      <c r="A3" s="10" t="s">
        <v>1</v>
      </c>
      <c r="B3" s="11" t="s">
        <v>2</v>
      </c>
      <c r="C3" s="11" t="s">
        <v>19</v>
      </c>
      <c r="D3" s="34" t="s">
        <v>10</v>
      </c>
      <c r="E3" s="34" t="s">
        <v>9</v>
      </c>
      <c r="F3" s="11">
        <v>1</v>
      </c>
      <c r="G3" s="11">
        <v>2</v>
      </c>
      <c r="H3" s="11">
        <v>3</v>
      </c>
      <c r="I3" s="11">
        <v>4</v>
      </c>
      <c r="J3" s="11">
        <v>5</v>
      </c>
      <c r="K3" s="11">
        <v>6</v>
      </c>
      <c r="L3" s="11">
        <v>7</v>
      </c>
      <c r="M3" s="11">
        <v>8</v>
      </c>
      <c r="N3" s="11">
        <v>9</v>
      </c>
      <c r="O3" s="11">
        <v>10</v>
      </c>
      <c r="P3" s="11" t="s">
        <v>7</v>
      </c>
      <c r="Q3" s="11" t="s">
        <v>11</v>
      </c>
      <c r="R3" s="12" t="s">
        <v>8</v>
      </c>
    </row>
    <row r="4" spans="1:18" x14ac:dyDescent="0.25">
      <c r="A4" s="185">
        <v>1</v>
      </c>
      <c r="B4" s="188" t="s">
        <v>23</v>
      </c>
      <c r="C4" s="203">
        <v>1</v>
      </c>
      <c r="D4" s="46" t="s">
        <v>102</v>
      </c>
      <c r="E4" s="47" t="s">
        <v>55</v>
      </c>
      <c r="F4" s="35">
        <v>9</v>
      </c>
      <c r="G4" s="13">
        <v>10</v>
      </c>
      <c r="H4" s="13">
        <v>9</v>
      </c>
      <c r="I4" s="13">
        <v>10</v>
      </c>
      <c r="J4" s="13">
        <v>10</v>
      </c>
      <c r="K4" s="13">
        <v>10</v>
      </c>
      <c r="L4" s="13">
        <v>10</v>
      </c>
      <c r="M4" s="13">
        <v>10</v>
      </c>
      <c r="N4" s="13">
        <v>9</v>
      </c>
      <c r="O4" s="14">
        <v>9</v>
      </c>
      <c r="P4" s="15">
        <f t="shared" ref="P4:P11" si="0">SUM(F4:O4)</f>
        <v>96</v>
      </c>
      <c r="Q4" s="197">
        <f>SUM(P4:P8)</f>
        <v>458</v>
      </c>
      <c r="R4" s="200" t="s">
        <v>167</v>
      </c>
    </row>
    <row r="5" spans="1:18" x14ac:dyDescent="0.25">
      <c r="A5" s="186"/>
      <c r="B5" s="189"/>
      <c r="C5" s="204"/>
      <c r="D5" s="165" t="s">
        <v>103</v>
      </c>
      <c r="E5" s="166" t="s">
        <v>14</v>
      </c>
      <c r="F5" s="36">
        <v>10</v>
      </c>
      <c r="G5" s="16">
        <v>9</v>
      </c>
      <c r="H5" s="16">
        <v>6</v>
      </c>
      <c r="I5" s="16">
        <v>9</v>
      </c>
      <c r="J5" s="16">
        <v>9</v>
      </c>
      <c r="K5" s="16">
        <v>9</v>
      </c>
      <c r="L5" s="16">
        <v>9</v>
      </c>
      <c r="M5" s="16">
        <v>7</v>
      </c>
      <c r="N5" s="16">
        <v>10</v>
      </c>
      <c r="O5" s="17">
        <v>0</v>
      </c>
      <c r="P5" s="18">
        <f t="shared" si="0"/>
        <v>78</v>
      </c>
      <c r="Q5" s="198"/>
      <c r="R5" s="201"/>
    </row>
    <row r="6" spans="1:18" x14ac:dyDescent="0.25">
      <c r="A6" s="186"/>
      <c r="B6" s="189"/>
      <c r="C6" s="204"/>
      <c r="D6" s="38" t="s">
        <v>104</v>
      </c>
      <c r="E6" s="39" t="s">
        <v>56</v>
      </c>
      <c r="F6" s="36">
        <v>10</v>
      </c>
      <c r="G6" s="16">
        <v>9</v>
      </c>
      <c r="H6" s="16">
        <v>9</v>
      </c>
      <c r="I6" s="16">
        <v>9</v>
      </c>
      <c r="J6" s="16">
        <v>10</v>
      </c>
      <c r="K6" s="16">
        <v>10</v>
      </c>
      <c r="L6" s="16">
        <v>10</v>
      </c>
      <c r="M6" s="16">
        <v>10</v>
      </c>
      <c r="N6" s="16">
        <v>10</v>
      </c>
      <c r="O6" s="17">
        <v>10</v>
      </c>
      <c r="P6" s="18">
        <f t="shared" si="0"/>
        <v>97</v>
      </c>
      <c r="Q6" s="198"/>
      <c r="R6" s="201"/>
    </row>
    <row r="7" spans="1:18" x14ac:dyDescent="0.25">
      <c r="A7" s="186"/>
      <c r="B7" s="189"/>
      <c r="C7" s="204"/>
      <c r="D7" s="165" t="s">
        <v>105</v>
      </c>
      <c r="E7" s="166" t="s">
        <v>22</v>
      </c>
      <c r="F7" s="36">
        <v>9</v>
      </c>
      <c r="G7" s="16">
        <v>10</v>
      </c>
      <c r="H7" s="16">
        <v>9</v>
      </c>
      <c r="I7" s="16">
        <v>10</v>
      </c>
      <c r="J7" s="16">
        <v>10</v>
      </c>
      <c r="K7" s="16">
        <v>10</v>
      </c>
      <c r="L7" s="16">
        <v>9</v>
      </c>
      <c r="M7" s="16">
        <v>9</v>
      </c>
      <c r="N7" s="16">
        <v>9</v>
      </c>
      <c r="O7" s="17">
        <v>10</v>
      </c>
      <c r="P7" s="18">
        <f t="shared" si="0"/>
        <v>95</v>
      </c>
      <c r="Q7" s="198"/>
      <c r="R7" s="201"/>
    </row>
    <row r="8" spans="1:18" ht="15.75" thickBot="1" x14ac:dyDescent="0.3">
      <c r="A8" s="187"/>
      <c r="B8" s="190"/>
      <c r="C8" s="205"/>
      <c r="D8" s="40" t="s">
        <v>106</v>
      </c>
      <c r="E8" s="41" t="s">
        <v>15</v>
      </c>
      <c r="F8" s="37">
        <v>9</v>
      </c>
      <c r="G8" s="19">
        <v>9</v>
      </c>
      <c r="H8" s="19">
        <v>10</v>
      </c>
      <c r="I8" s="19">
        <v>9</v>
      </c>
      <c r="J8" s="19">
        <v>9</v>
      </c>
      <c r="K8" s="19">
        <v>9</v>
      </c>
      <c r="L8" s="19">
        <v>10</v>
      </c>
      <c r="M8" s="19">
        <v>9</v>
      </c>
      <c r="N8" s="19">
        <v>10</v>
      </c>
      <c r="O8" s="20">
        <v>8</v>
      </c>
      <c r="P8" s="21">
        <f t="shared" si="0"/>
        <v>92</v>
      </c>
      <c r="Q8" s="199"/>
      <c r="R8" s="202"/>
    </row>
    <row r="9" spans="1:18" x14ac:dyDescent="0.25">
      <c r="A9" s="185">
        <v>2</v>
      </c>
      <c r="B9" s="188" t="s">
        <v>92</v>
      </c>
      <c r="C9" s="173">
        <v>2</v>
      </c>
      <c r="D9" s="44" t="s">
        <v>107</v>
      </c>
      <c r="E9" s="44" t="s">
        <v>14</v>
      </c>
      <c r="F9" s="35">
        <v>10</v>
      </c>
      <c r="G9" s="13">
        <v>9</v>
      </c>
      <c r="H9" s="13">
        <v>8</v>
      </c>
      <c r="I9" s="13">
        <v>10</v>
      </c>
      <c r="J9" s="13">
        <v>10</v>
      </c>
      <c r="K9" s="13">
        <v>10</v>
      </c>
      <c r="L9" s="13">
        <v>10</v>
      </c>
      <c r="M9" s="13">
        <v>6</v>
      </c>
      <c r="N9" s="13">
        <v>9</v>
      </c>
      <c r="O9" s="14">
        <v>9</v>
      </c>
      <c r="P9" s="15">
        <f t="shared" si="0"/>
        <v>91</v>
      </c>
      <c r="Q9" s="182">
        <f>SUM(P9:P13)</f>
        <v>455</v>
      </c>
      <c r="R9" s="179" t="s">
        <v>168</v>
      </c>
    </row>
    <row r="10" spans="1:18" x14ac:dyDescent="0.25">
      <c r="A10" s="186"/>
      <c r="B10" s="189"/>
      <c r="C10" s="174"/>
      <c r="D10" s="162" t="s">
        <v>108</v>
      </c>
      <c r="E10" s="162" t="s">
        <v>29</v>
      </c>
      <c r="F10" s="36">
        <v>9</v>
      </c>
      <c r="G10" s="16">
        <v>7</v>
      </c>
      <c r="H10" s="16">
        <v>8</v>
      </c>
      <c r="I10" s="16">
        <v>9</v>
      </c>
      <c r="J10" s="16">
        <v>8</v>
      </c>
      <c r="K10" s="16">
        <v>8</v>
      </c>
      <c r="L10" s="16">
        <v>8</v>
      </c>
      <c r="M10" s="16">
        <v>10</v>
      </c>
      <c r="N10" s="16">
        <v>9</v>
      </c>
      <c r="O10" s="17">
        <v>9</v>
      </c>
      <c r="P10" s="18">
        <f t="shared" si="0"/>
        <v>85</v>
      </c>
      <c r="Q10" s="183"/>
      <c r="R10" s="180"/>
    </row>
    <row r="11" spans="1:18" x14ac:dyDescent="0.25">
      <c r="A11" s="186"/>
      <c r="B11" s="189"/>
      <c r="C11" s="174"/>
      <c r="D11" s="162" t="s">
        <v>109</v>
      </c>
      <c r="E11" s="162" t="s">
        <v>15</v>
      </c>
      <c r="F11" s="36">
        <v>10</v>
      </c>
      <c r="G11" s="16">
        <v>10</v>
      </c>
      <c r="H11" s="16">
        <v>9</v>
      </c>
      <c r="I11" s="16">
        <v>9</v>
      </c>
      <c r="J11" s="16">
        <v>10</v>
      </c>
      <c r="K11" s="16">
        <v>10</v>
      </c>
      <c r="L11" s="16">
        <v>9</v>
      </c>
      <c r="M11" s="16">
        <v>10</v>
      </c>
      <c r="N11" s="16">
        <v>10</v>
      </c>
      <c r="O11" s="17">
        <v>9</v>
      </c>
      <c r="P11" s="18">
        <f t="shared" si="0"/>
        <v>96</v>
      </c>
      <c r="Q11" s="183"/>
      <c r="R11" s="180"/>
    </row>
    <row r="12" spans="1:18" x14ac:dyDescent="0.25">
      <c r="A12" s="186"/>
      <c r="B12" s="189"/>
      <c r="C12" s="174"/>
      <c r="D12" s="26" t="s">
        <v>110</v>
      </c>
      <c r="E12" s="26" t="s">
        <v>22</v>
      </c>
      <c r="F12" s="36">
        <v>10</v>
      </c>
      <c r="G12" s="16">
        <v>10</v>
      </c>
      <c r="H12" s="16">
        <v>9</v>
      </c>
      <c r="I12" s="16">
        <v>10</v>
      </c>
      <c r="J12" s="16">
        <v>10</v>
      </c>
      <c r="K12" s="16">
        <v>10</v>
      </c>
      <c r="L12" s="16">
        <v>10</v>
      </c>
      <c r="M12" s="16">
        <v>8</v>
      </c>
      <c r="N12" s="16">
        <v>10</v>
      </c>
      <c r="O12" s="17">
        <v>0</v>
      </c>
      <c r="P12" s="18">
        <f t="shared" ref="P12:P33" si="1">SUM(F12:O12)</f>
        <v>87</v>
      </c>
      <c r="Q12" s="183"/>
      <c r="R12" s="180"/>
    </row>
    <row r="13" spans="1:18" ht="15.75" thickBot="1" x14ac:dyDescent="0.3">
      <c r="A13" s="187"/>
      <c r="B13" s="190"/>
      <c r="C13" s="175"/>
      <c r="D13" s="8" t="s">
        <v>111</v>
      </c>
      <c r="E13" s="8" t="s">
        <v>55</v>
      </c>
      <c r="F13" s="37">
        <v>10</v>
      </c>
      <c r="G13" s="19">
        <v>9</v>
      </c>
      <c r="H13" s="19">
        <v>10</v>
      </c>
      <c r="I13" s="19">
        <v>10</v>
      </c>
      <c r="J13" s="19">
        <v>10</v>
      </c>
      <c r="K13" s="19">
        <v>10</v>
      </c>
      <c r="L13" s="19">
        <v>9</v>
      </c>
      <c r="M13" s="19">
        <v>10</v>
      </c>
      <c r="N13" s="19">
        <v>8</v>
      </c>
      <c r="O13" s="20">
        <v>10</v>
      </c>
      <c r="P13" s="21">
        <f t="shared" si="1"/>
        <v>96</v>
      </c>
      <c r="Q13" s="184"/>
      <c r="R13" s="181"/>
    </row>
    <row r="14" spans="1:18" x14ac:dyDescent="0.25">
      <c r="A14" s="185">
        <v>3</v>
      </c>
      <c r="B14" s="188" t="s">
        <v>24</v>
      </c>
      <c r="C14" s="173">
        <v>2</v>
      </c>
      <c r="D14" s="44" t="s">
        <v>112</v>
      </c>
      <c r="E14" s="44" t="s">
        <v>55</v>
      </c>
      <c r="F14" s="35">
        <v>9</v>
      </c>
      <c r="G14" s="13">
        <v>9</v>
      </c>
      <c r="H14" s="13">
        <v>9</v>
      </c>
      <c r="I14" s="13">
        <v>10</v>
      </c>
      <c r="J14" s="13">
        <v>9</v>
      </c>
      <c r="K14" s="13">
        <v>9</v>
      </c>
      <c r="L14" s="13">
        <v>9</v>
      </c>
      <c r="M14" s="13">
        <v>7</v>
      </c>
      <c r="N14" s="13">
        <v>10</v>
      </c>
      <c r="O14" s="14">
        <v>8</v>
      </c>
      <c r="P14" s="15">
        <f t="shared" si="1"/>
        <v>89</v>
      </c>
      <c r="Q14" s="182">
        <f>SUM(P14:P18)</f>
        <v>435</v>
      </c>
      <c r="R14" s="191">
        <v>5</v>
      </c>
    </row>
    <row r="15" spans="1:18" x14ac:dyDescent="0.25">
      <c r="A15" s="186"/>
      <c r="B15" s="189"/>
      <c r="C15" s="174"/>
      <c r="D15" s="162" t="s">
        <v>113</v>
      </c>
      <c r="E15" s="162" t="s">
        <v>14</v>
      </c>
      <c r="F15" s="36">
        <v>7</v>
      </c>
      <c r="G15" s="16">
        <v>7</v>
      </c>
      <c r="H15" s="16">
        <v>10</v>
      </c>
      <c r="I15" s="16">
        <v>10</v>
      </c>
      <c r="J15" s="16">
        <v>9</v>
      </c>
      <c r="K15" s="16">
        <v>9</v>
      </c>
      <c r="L15" s="16">
        <v>9</v>
      </c>
      <c r="M15" s="16">
        <v>7</v>
      </c>
      <c r="N15" s="16">
        <v>0</v>
      </c>
      <c r="O15" s="17">
        <v>7</v>
      </c>
      <c r="P15" s="18">
        <f t="shared" si="1"/>
        <v>75</v>
      </c>
      <c r="Q15" s="183"/>
      <c r="R15" s="192"/>
    </row>
    <row r="16" spans="1:18" x14ac:dyDescent="0.25">
      <c r="A16" s="186"/>
      <c r="B16" s="189"/>
      <c r="C16" s="174"/>
      <c r="D16" s="26" t="s">
        <v>114</v>
      </c>
      <c r="E16" s="26" t="s">
        <v>56</v>
      </c>
      <c r="F16" s="36">
        <v>7</v>
      </c>
      <c r="G16" s="16">
        <v>7</v>
      </c>
      <c r="H16" s="16">
        <v>8</v>
      </c>
      <c r="I16" s="16">
        <v>10</v>
      </c>
      <c r="J16" s="16">
        <v>10</v>
      </c>
      <c r="K16" s="16">
        <v>8</v>
      </c>
      <c r="L16" s="16">
        <v>10</v>
      </c>
      <c r="M16" s="16">
        <v>10</v>
      </c>
      <c r="N16" s="16">
        <v>10</v>
      </c>
      <c r="O16" s="17">
        <v>9</v>
      </c>
      <c r="P16" s="18">
        <f t="shared" si="1"/>
        <v>89</v>
      </c>
      <c r="Q16" s="183"/>
      <c r="R16" s="192"/>
    </row>
    <row r="17" spans="1:18" x14ac:dyDescent="0.25">
      <c r="A17" s="186"/>
      <c r="B17" s="189"/>
      <c r="C17" s="174"/>
      <c r="D17" s="26" t="s">
        <v>115</v>
      </c>
      <c r="E17" s="26" t="s">
        <v>15</v>
      </c>
      <c r="F17" s="36">
        <v>10</v>
      </c>
      <c r="G17" s="16">
        <v>10</v>
      </c>
      <c r="H17" s="16">
        <v>9</v>
      </c>
      <c r="I17" s="16">
        <v>9</v>
      </c>
      <c r="J17" s="16">
        <v>9</v>
      </c>
      <c r="K17" s="16">
        <v>9</v>
      </c>
      <c r="L17" s="16">
        <v>8</v>
      </c>
      <c r="M17" s="16">
        <v>9</v>
      </c>
      <c r="N17" s="16">
        <v>9</v>
      </c>
      <c r="O17" s="17">
        <v>7</v>
      </c>
      <c r="P17" s="18">
        <f t="shared" si="1"/>
        <v>89</v>
      </c>
      <c r="Q17" s="183"/>
      <c r="R17" s="192"/>
    </row>
    <row r="18" spans="1:18" ht="15.75" thickBot="1" x14ac:dyDescent="0.3">
      <c r="A18" s="187"/>
      <c r="B18" s="190"/>
      <c r="C18" s="175"/>
      <c r="D18" s="163" t="s">
        <v>116</v>
      </c>
      <c r="E18" s="163" t="s">
        <v>22</v>
      </c>
      <c r="F18" s="37">
        <v>9</v>
      </c>
      <c r="G18" s="19">
        <v>9</v>
      </c>
      <c r="H18" s="19">
        <v>10</v>
      </c>
      <c r="I18" s="19">
        <v>9</v>
      </c>
      <c r="J18" s="19">
        <v>9</v>
      </c>
      <c r="K18" s="19">
        <v>10</v>
      </c>
      <c r="L18" s="19">
        <v>9</v>
      </c>
      <c r="M18" s="19">
        <v>9</v>
      </c>
      <c r="N18" s="19">
        <v>10</v>
      </c>
      <c r="O18" s="20">
        <v>9</v>
      </c>
      <c r="P18" s="21">
        <f t="shared" si="1"/>
        <v>93</v>
      </c>
      <c r="Q18" s="184"/>
      <c r="R18" s="193"/>
    </row>
    <row r="19" spans="1:18" x14ac:dyDescent="0.25">
      <c r="A19" s="185">
        <v>4</v>
      </c>
      <c r="B19" s="188" t="s">
        <v>25</v>
      </c>
      <c r="C19" s="173">
        <v>1</v>
      </c>
      <c r="D19" s="44" t="s">
        <v>136</v>
      </c>
      <c r="E19" s="44" t="s">
        <v>56</v>
      </c>
      <c r="F19" s="35">
        <v>9</v>
      </c>
      <c r="G19" s="13">
        <v>8</v>
      </c>
      <c r="H19" s="13">
        <v>8</v>
      </c>
      <c r="I19" s="13">
        <v>9</v>
      </c>
      <c r="J19" s="13">
        <v>10</v>
      </c>
      <c r="K19" s="13">
        <v>8</v>
      </c>
      <c r="L19" s="13">
        <v>10</v>
      </c>
      <c r="M19" s="13">
        <v>8</v>
      </c>
      <c r="N19" s="13">
        <v>8</v>
      </c>
      <c r="O19" s="14">
        <v>8</v>
      </c>
      <c r="P19" s="15">
        <f t="shared" si="1"/>
        <v>86</v>
      </c>
      <c r="Q19" s="182">
        <f>SUM(P19:P23)</f>
        <v>436</v>
      </c>
      <c r="R19" s="191">
        <v>4</v>
      </c>
    </row>
    <row r="20" spans="1:18" x14ac:dyDescent="0.25">
      <c r="A20" s="186"/>
      <c r="B20" s="189"/>
      <c r="C20" s="174"/>
      <c r="D20" s="162" t="s">
        <v>117</v>
      </c>
      <c r="E20" s="162" t="s">
        <v>55</v>
      </c>
      <c r="F20" s="36">
        <v>9</v>
      </c>
      <c r="G20" s="16">
        <v>10</v>
      </c>
      <c r="H20" s="16">
        <v>10</v>
      </c>
      <c r="I20" s="16">
        <v>9</v>
      </c>
      <c r="J20" s="16">
        <v>8</v>
      </c>
      <c r="K20" s="16">
        <v>7</v>
      </c>
      <c r="L20" s="16">
        <v>10</v>
      </c>
      <c r="M20" s="16">
        <v>5</v>
      </c>
      <c r="N20" s="16">
        <v>9</v>
      </c>
      <c r="O20" s="17">
        <v>9</v>
      </c>
      <c r="P20" s="18">
        <f t="shared" si="1"/>
        <v>86</v>
      </c>
      <c r="Q20" s="183"/>
      <c r="R20" s="192"/>
    </row>
    <row r="21" spans="1:18" x14ac:dyDescent="0.25">
      <c r="A21" s="186"/>
      <c r="B21" s="189"/>
      <c r="C21" s="174"/>
      <c r="D21" s="26" t="s">
        <v>118</v>
      </c>
      <c r="E21" s="26" t="s">
        <v>14</v>
      </c>
      <c r="F21" s="36">
        <v>10</v>
      </c>
      <c r="G21" s="16">
        <v>10</v>
      </c>
      <c r="H21" s="16">
        <v>9</v>
      </c>
      <c r="I21" s="16">
        <v>10</v>
      </c>
      <c r="J21" s="16">
        <v>10</v>
      </c>
      <c r="K21" s="16">
        <v>10</v>
      </c>
      <c r="L21" s="16">
        <v>10</v>
      </c>
      <c r="M21" s="16">
        <v>10</v>
      </c>
      <c r="N21" s="16">
        <v>10</v>
      </c>
      <c r="O21" s="17">
        <v>10</v>
      </c>
      <c r="P21" s="18">
        <f t="shared" si="1"/>
        <v>99</v>
      </c>
      <c r="Q21" s="183"/>
      <c r="R21" s="192"/>
    </row>
    <row r="22" spans="1:18" x14ac:dyDescent="0.25">
      <c r="A22" s="186"/>
      <c r="B22" s="189"/>
      <c r="C22" s="174"/>
      <c r="D22" s="162" t="s">
        <v>119</v>
      </c>
      <c r="E22" s="162" t="s">
        <v>17</v>
      </c>
      <c r="F22" s="36">
        <v>9</v>
      </c>
      <c r="G22" s="16">
        <v>0</v>
      </c>
      <c r="H22" s="16">
        <v>7</v>
      </c>
      <c r="I22" s="16">
        <v>8</v>
      </c>
      <c r="J22" s="16">
        <v>7</v>
      </c>
      <c r="K22" s="16">
        <v>7</v>
      </c>
      <c r="L22" s="16">
        <v>9</v>
      </c>
      <c r="M22" s="16">
        <v>8</v>
      </c>
      <c r="N22" s="16">
        <v>7</v>
      </c>
      <c r="O22" s="17">
        <v>9</v>
      </c>
      <c r="P22" s="18">
        <f t="shared" si="1"/>
        <v>71</v>
      </c>
      <c r="Q22" s="183"/>
      <c r="R22" s="192"/>
    </row>
    <row r="23" spans="1:18" ht="15.75" thickBot="1" x14ac:dyDescent="0.3">
      <c r="A23" s="187"/>
      <c r="B23" s="190"/>
      <c r="C23" s="175"/>
      <c r="D23" s="45" t="s">
        <v>120</v>
      </c>
      <c r="E23" s="45" t="s">
        <v>22</v>
      </c>
      <c r="F23" s="37">
        <v>10</v>
      </c>
      <c r="G23" s="19">
        <v>9</v>
      </c>
      <c r="H23" s="19">
        <v>10</v>
      </c>
      <c r="I23" s="19">
        <v>10</v>
      </c>
      <c r="J23" s="19">
        <v>8</v>
      </c>
      <c r="K23" s="19">
        <v>10</v>
      </c>
      <c r="L23" s="19">
        <v>9</v>
      </c>
      <c r="M23" s="19">
        <v>8</v>
      </c>
      <c r="N23" s="19">
        <v>10</v>
      </c>
      <c r="O23" s="20">
        <v>10</v>
      </c>
      <c r="P23" s="21">
        <f t="shared" si="1"/>
        <v>94</v>
      </c>
      <c r="Q23" s="184"/>
      <c r="R23" s="193"/>
    </row>
    <row r="24" spans="1:18" x14ac:dyDescent="0.25">
      <c r="A24" s="185">
        <v>5</v>
      </c>
      <c r="B24" s="188" t="s">
        <v>26</v>
      </c>
      <c r="C24" s="173">
        <v>1</v>
      </c>
      <c r="D24" s="164" t="s">
        <v>121</v>
      </c>
      <c r="E24" s="164" t="s">
        <v>16</v>
      </c>
      <c r="F24" s="35">
        <v>8</v>
      </c>
      <c r="G24" s="13">
        <v>0</v>
      </c>
      <c r="H24" s="13">
        <v>6</v>
      </c>
      <c r="I24" s="13">
        <v>0</v>
      </c>
      <c r="J24" s="13">
        <v>0</v>
      </c>
      <c r="K24" s="13">
        <v>0</v>
      </c>
      <c r="L24" s="13">
        <v>0</v>
      </c>
      <c r="M24" s="13">
        <v>0</v>
      </c>
      <c r="N24" s="13">
        <v>0</v>
      </c>
      <c r="O24" s="14">
        <v>0</v>
      </c>
      <c r="P24" s="15">
        <f t="shared" si="1"/>
        <v>14</v>
      </c>
      <c r="Q24" s="182">
        <f>SUM(P24:P28)</f>
        <v>254</v>
      </c>
      <c r="R24" s="191">
        <v>7</v>
      </c>
    </row>
    <row r="25" spans="1:18" x14ac:dyDescent="0.25">
      <c r="A25" s="186"/>
      <c r="B25" s="189"/>
      <c r="C25" s="174"/>
      <c r="D25" s="162" t="s">
        <v>122</v>
      </c>
      <c r="E25" s="162" t="s">
        <v>15</v>
      </c>
      <c r="F25" s="36">
        <v>10</v>
      </c>
      <c r="G25" s="16">
        <v>7</v>
      </c>
      <c r="H25" s="16">
        <v>8</v>
      </c>
      <c r="I25" s="16">
        <v>0</v>
      </c>
      <c r="J25" s="16">
        <v>0</v>
      </c>
      <c r="K25" s="16">
        <v>0</v>
      </c>
      <c r="L25" s="16">
        <v>0</v>
      </c>
      <c r="M25" s="16">
        <v>0</v>
      </c>
      <c r="N25" s="16">
        <v>0</v>
      </c>
      <c r="O25" s="17">
        <v>0</v>
      </c>
      <c r="P25" s="18">
        <f t="shared" si="1"/>
        <v>25</v>
      </c>
      <c r="Q25" s="183"/>
      <c r="R25" s="192"/>
    </row>
    <row r="26" spans="1:18" x14ac:dyDescent="0.25">
      <c r="A26" s="186"/>
      <c r="B26" s="189"/>
      <c r="C26" s="174"/>
      <c r="D26" s="26" t="s">
        <v>123</v>
      </c>
      <c r="E26" s="26" t="s">
        <v>22</v>
      </c>
      <c r="F26" s="36">
        <v>9</v>
      </c>
      <c r="G26" s="16">
        <v>9</v>
      </c>
      <c r="H26" s="16">
        <v>10</v>
      </c>
      <c r="I26" s="16">
        <v>10</v>
      </c>
      <c r="J26" s="16">
        <v>9</v>
      </c>
      <c r="K26" s="16">
        <v>8</v>
      </c>
      <c r="L26" s="16">
        <v>9</v>
      </c>
      <c r="M26" s="16">
        <v>9</v>
      </c>
      <c r="N26" s="16">
        <v>10</v>
      </c>
      <c r="O26" s="17">
        <v>9</v>
      </c>
      <c r="P26" s="18">
        <f t="shared" si="1"/>
        <v>92</v>
      </c>
      <c r="Q26" s="183"/>
      <c r="R26" s="192"/>
    </row>
    <row r="27" spans="1:18" x14ac:dyDescent="0.25">
      <c r="A27" s="186"/>
      <c r="B27" s="189"/>
      <c r="C27" s="174"/>
      <c r="D27" s="6" t="s">
        <v>124</v>
      </c>
      <c r="E27" s="6" t="s">
        <v>17</v>
      </c>
      <c r="F27" s="36">
        <v>8</v>
      </c>
      <c r="G27" s="16">
        <v>7</v>
      </c>
      <c r="H27" s="16">
        <v>9</v>
      </c>
      <c r="I27" s="16">
        <v>7</v>
      </c>
      <c r="J27" s="16">
        <v>8</v>
      </c>
      <c r="K27" s="16">
        <v>6</v>
      </c>
      <c r="L27" s="16">
        <v>9</v>
      </c>
      <c r="M27" s="16">
        <v>0</v>
      </c>
      <c r="N27" s="16">
        <v>0</v>
      </c>
      <c r="O27" s="17">
        <v>0</v>
      </c>
      <c r="P27" s="18">
        <f t="shared" si="1"/>
        <v>54</v>
      </c>
      <c r="Q27" s="183"/>
      <c r="R27" s="192"/>
    </row>
    <row r="28" spans="1:18" ht="15.75" thickBot="1" x14ac:dyDescent="0.3">
      <c r="A28" s="187"/>
      <c r="B28" s="190"/>
      <c r="C28" s="175"/>
      <c r="D28" s="8" t="s">
        <v>125</v>
      </c>
      <c r="E28" s="8" t="s">
        <v>14</v>
      </c>
      <c r="F28" s="37">
        <v>6</v>
      </c>
      <c r="G28" s="19">
        <v>9</v>
      </c>
      <c r="H28" s="19">
        <v>7</v>
      </c>
      <c r="I28" s="19">
        <v>6</v>
      </c>
      <c r="J28" s="19">
        <v>9</v>
      </c>
      <c r="K28" s="19">
        <v>0</v>
      </c>
      <c r="L28" s="19">
        <v>7</v>
      </c>
      <c r="M28" s="19">
        <v>9</v>
      </c>
      <c r="N28" s="19">
        <v>8</v>
      </c>
      <c r="O28" s="20">
        <v>8</v>
      </c>
      <c r="P28" s="21">
        <f t="shared" si="1"/>
        <v>69</v>
      </c>
      <c r="Q28" s="184"/>
      <c r="R28" s="193"/>
    </row>
    <row r="29" spans="1:18" x14ac:dyDescent="0.25">
      <c r="A29" s="185">
        <v>6</v>
      </c>
      <c r="B29" s="188" t="s">
        <v>36</v>
      </c>
      <c r="C29" s="173">
        <v>2</v>
      </c>
      <c r="D29" s="164" t="s">
        <v>126</v>
      </c>
      <c r="E29" s="164" t="s">
        <v>17</v>
      </c>
      <c r="F29" s="35">
        <v>10</v>
      </c>
      <c r="G29" s="13">
        <v>8</v>
      </c>
      <c r="H29" s="13">
        <v>8</v>
      </c>
      <c r="I29" s="13">
        <v>9</v>
      </c>
      <c r="J29" s="13">
        <v>10</v>
      </c>
      <c r="K29" s="13">
        <v>8</v>
      </c>
      <c r="L29" s="13">
        <v>9</v>
      </c>
      <c r="M29" s="13">
        <v>9</v>
      </c>
      <c r="N29" s="13">
        <v>9</v>
      </c>
      <c r="O29" s="14">
        <v>7</v>
      </c>
      <c r="P29" s="15">
        <f t="shared" si="1"/>
        <v>87</v>
      </c>
      <c r="Q29" s="182">
        <f>SUM(P29:P33)</f>
        <v>426</v>
      </c>
      <c r="R29" s="191">
        <v>6</v>
      </c>
    </row>
    <row r="30" spans="1:18" x14ac:dyDescent="0.25">
      <c r="A30" s="186"/>
      <c r="B30" s="189"/>
      <c r="C30" s="174"/>
      <c r="D30" s="26" t="s">
        <v>127</v>
      </c>
      <c r="E30" s="26" t="s">
        <v>56</v>
      </c>
      <c r="F30" s="36">
        <v>10</v>
      </c>
      <c r="G30" s="16">
        <v>10</v>
      </c>
      <c r="H30" s="16">
        <v>10</v>
      </c>
      <c r="I30" s="16">
        <v>10</v>
      </c>
      <c r="J30" s="16">
        <v>8</v>
      </c>
      <c r="K30" s="16">
        <v>10</v>
      </c>
      <c r="L30" s="16">
        <v>10</v>
      </c>
      <c r="M30" s="16">
        <v>9</v>
      </c>
      <c r="N30" s="16">
        <v>10</v>
      </c>
      <c r="O30" s="17">
        <v>10</v>
      </c>
      <c r="P30" s="18">
        <f t="shared" si="1"/>
        <v>97</v>
      </c>
      <c r="Q30" s="183"/>
      <c r="R30" s="192"/>
    </row>
    <row r="31" spans="1:18" x14ac:dyDescent="0.25">
      <c r="A31" s="186"/>
      <c r="B31" s="189"/>
      <c r="C31" s="174"/>
      <c r="D31" s="6" t="s">
        <v>128</v>
      </c>
      <c r="E31" s="6" t="s">
        <v>55</v>
      </c>
      <c r="F31" s="36">
        <v>9</v>
      </c>
      <c r="G31" s="16">
        <v>10</v>
      </c>
      <c r="H31" s="16">
        <v>9</v>
      </c>
      <c r="I31" s="16">
        <v>10</v>
      </c>
      <c r="J31" s="16">
        <v>10</v>
      </c>
      <c r="K31" s="16">
        <v>9</v>
      </c>
      <c r="L31" s="16">
        <v>10</v>
      </c>
      <c r="M31" s="16">
        <v>8</v>
      </c>
      <c r="N31" s="16">
        <v>10</v>
      </c>
      <c r="O31" s="17">
        <v>7</v>
      </c>
      <c r="P31" s="18">
        <f>SUM(F31:O31)</f>
        <v>92</v>
      </c>
      <c r="Q31" s="183"/>
      <c r="R31" s="192"/>
    </row>
    <row r="32" spans="1:18" x14ac:dyDescent="0.25">
      <c r="A32" s="186"/>
      <c r="B32" s="189"/>
      <c r="C32" s="174"/>
      <c r="D32" s="162" t="s">
        <v>129</v>
      </c>
      <c r="E32" s="162" t="s">
        <v>16</v>
      </c>
      <c r="F32" s="36">
        <v>9</v>
      </c>
      <c r="G32" s="16">
        <v>10</v>
      </c>
      <c r="H32" s="16">
        <v>7</v>
      </c>
      <c r="I32" s="16">
        <v>8</v>
      </c>
      <c r="J32" s="16">
        <v>8</v>
      </c>
      <c r="K32" s="16">
        <v>8</v>
      </c>
      <c r="L32" s="16">
        <v>7</v>
      </c>
      <c r="M32" s="16">
        <v>10</v>
      </c>
      <c r="N32" s="16">
        <v>9</v>
      </c>
      <c r="O32" s="17">
        <v>0</v>
      </c>
      <c r="P32" s="18">
        <f t="shared" si="1"/>
        <v>76</v>
      </c>
      <c r="Q32" s="183"/>
      <c r="R32" s="192"/>
    </row>
    <row r="33" spans="1:18" ht="15.75" thickBot="1" x14ac:dyDescent="0.3">
      <c r="A33" s="187"/>
      <c r="B33" s="190"/>
      <c r="C33" s="175"/>
      <c r="D33" s="8" t="s">
        <v>130</v>
      </c>
      <c r="E33" s="8" t="s">
        <v>22</v>
      </c>
      <c r="F33" s="37">
        <v>10</v>
      </c>
      <c r="G33" s="19">
        <v>8</v>
      </c>
      <c r="H33" s="19">
        <v>8</v>
      </c>
      <c r="I33" s="19">
        <v>10</v>
      </c>
      <c r="J33" s="19">
        <v>10</v>
      </c>
      <c r="K33" s="19">
        <v>9</v>
      </c>
      <c r="L33" s="19">
        <v>9</v>
      </c>
      <c r="M33" s="19">
        <v>10</v>
      </c>
      <c r="N33" s="19">
        <v>0</v>
      </c>
      <c r="O33" s="20">
        <v>0</v>
      </c>
      <c r="P33" s="21">
        <f t="shared" si="1"/>
        <v>74</v>
      </c>
      <c r="Q33" s="184"/>
      <c r="R33" s="193"/>
    </row>
    <row r="34" spans="1:18" x14ac:dyDescent="0.25">
      <c r="A34" s="185">
        <v>7</v>
      </c>
      <c r="B34" s="188" t="s">
        <v>28</v>
      </c>
      <c r="C34" s="173">
        <v>2</v>
      </c>
      <c r="D34" s="44" t="s">
        <v>131</v>
      </c>
      <c r="E34" s="44" t="s">
        <v>56</v>
      </c>
      <c r="F34" s="35">
        <v>9</v>
      </c>
      <c r="G34" s="13">
        <v>9</v>
      </c>
      <c r="H34" s="13">
        <v>8</v>
      </c>
      <c r="I34" s="13">
        <v>10</v>
      </c>
      <c r="J34" s="13">
        <v>10</v>
      </c>
      <c r="K34" s="13">
        <v>10</v>
      </c>
      <c r="L34" s="13">
        <v>10</v>
      </c>
      <c r="M34" s="13">
        <v>10</v>
      </c>
      <c r="N34" s="13">
        <v>10</v>
      </c>
      <c r="O34" s="14">
        <v>9</v>
      </c>
      <c r="P34" s="15">
        <f>SUM(F34:O34)</f>
        <v>95</v>
      </c>
      <c r="Q34" s="182">
        <f>SUM(P34:P38)</f>
        <v>445</v>
      </c>
      <c r="R34" s="179" t="s">
        <v>169</v>
      </c>
    </row>
    <row r="35" spans="1:18" x14ac:dyDescent="0.25">
      <c r="A35" s="186"/>
      <c r="B35" s="189"/>
      <c r="C35" s="174"/>
      <c r="D35" s="26" t="s">
        <v>132</v>
      </c>
      <c r="E35" s="26" t="s">
        <v>17</v>
      </c>
      <c r="F35" s="36">
        <v>10</v>
      </c>
      <c r="G35" s="16">
        <v>0</v>
      </c>
      <c r="H35" s="16">
        <v>9</v>
      </c>
      <c r="I35" s="16">
        <v>0</v>
      </c>
      <c r="J35" s="16">
        <v>10</v>
      </c>
      <c r="K35" s="16">
        <v>10</v>
      </c>
      <c r="L35" s="16">
        <v>9</v>
      </c>
      <c r="M35" s="16">
        <v>8</v>
      </c>
      <c r="N35" s="16">
        <v>10</v>
      </c>
      <c r="O35" s="17">
        <v>9</v>
      </c>
      <c r="P35" s="18">
        <f>SUM(F35:O35)</f>
        <v>75</v>
      </c>
      <c r="Q35" s="183"/>
      <c r="R35" s="180"/>
    </row>
    <row r="36" spans="1:18" x14ac:dyDescent="0.25">
      <c r="A36" s="186"/>
      <c r="B36" s="189"/>
      <c r="C36" s="174"/>
      <c r="D36" s="26" t="s">
        <v>133</v>
      </c>
      <c r="E36" s="26" t="s">
        <v>15</v>
      </c>
      <c r="F36" s="36">
        <v>10</v>
      </c>
      <c r="G36" s="16">
        <v>10</v>
      </c>
      <c r="H36" s="16">
        <v>9</v>
      </c>
      <c r="I36" s="16">
        <v>9</v>
      </c>
      <c r="J36" s="16">
        <v>8</v>
      </c>
      <c r="K36" s="16">
        <v>9</v>
      </c>
      <c r="L36" s="16">
        <v>10</v>
      </c>
      <c r="M36" s="16">
        <v>7</v>
      </c>
      <c r="N36" s="16">
        <v>6</v>
      </c>
      <c r="O36" s="17">
        <v>10</v>
      </c>
      <c r="P36" s="18">
        <f>SUM(F36:O36)</f>
        <v>88</v>
      </c>
      <c r="Q36" s="183"/>
      <c r="R36" s="180"/>
    </row>
    <row r="37" spans="1:18" x14ac:dyDescent="0.25">
      <c r="A37" s="186"/>
      <c r="B37" s="189"/>
      <c r="C37" s="174"/>
      <c r="D37" s="162" t="s">
        <v>134</v>
      </c>
      <c r="E37" s="162" t="s">
        <v>14</v>
      </c>
      <c r="F37" s="36">
        <v>7</v>
      </c>
      <c r="G37" s="16">
        <v>8</v>
      </c>
      <c r="H37" s="16">
        <v>8</v>
      </c>
      <c r="I37" s="16">
        <v>9</v>
      </c>
      <c r="J37" s="16">
        <v>10</v>
      </c>
      <c r="K37" s="16">
        <v>9</v>
      </c>
      <c r="L37" s="16">
        <v>9</v>
      </c>
      <c r="M37" s="16">
        <v>10</v>
      </c>
      <c r="N37" s="16">
        <v>9</v>
      </c>
      <c r="O37" s="17">
        <v>10</v>
      </c>
      <c r="P37" s="18">
        <f>SUM(F37:O37)</f>
        <v>89</v>
      </c>
      <c r="Q37" s="183"/>
      <c r="R37" s="180"/>
    </row>
    <row r="38" spans="1:18" ht="15.75" thickBot="1" x14ac:dyDescent="0.3">
      <c r="A38" s="187"/>
      <c r="B38" s="190"/>
      <c r="C38" s="175"/>
      <c r="D38" s="163" t="s">
        <v>135</v>
      </c>
      <c r="E38" s="163" t="s">
        <v>22</v>
      </c>
      <c r="F38" s="37">
        <v>9</v>
      </c>
      <c r="G38" s="19">
        <v>9</v>
      </c>
      <c r="H38" s="19">
        <v>10</v>
      </c>
      <c r="I38" s="19">
        <v>10</v>
      </c>
      <c r="J38" s="19">
        <v>10</v>
      </c>
      <c r="K38" s="19">
        <v>10</v>
      </c>
      <c r="L38" s="19">
        <v>10</v>
      </c>
      <c r="M38" s="19">
        <v>10</v>
      </c>
      <c r="N38" s="19">
        <v>10</v>
      </c>
      <c r="O38" s="20">
        <v>10</v>
      </c>
      <c r="P38" s="21">
        <f>SUM(F38:O38)</f>
        <v>98</v>
      </c>
      <c r="Q38" s="184"/>
      <c r="R38" s="181"/>
    </row>
    <row r="39" spans="1:18" x14ac:dyDescent="0.25">
      <c r="A39" s="3"/>
      <c r="B39" s="3"/>
      <c r="C39" s="3"/>
      <c r="D39" s="3"/>
      <c r="E39" s="3"/>
      <c r="F39" s="3"/>
      <c r="G39" s="3"/>
      <c r="H39" s="3"/>
      <c r="I39" s="3"/>
      <c r="J39" s="3"/>
      <c r="K39" s="3"/>
      <c r="L39" s="3"/>
      <c r="M39" s="3"/>
      <c r="N39" s="3"/>
      <c r="O39" s="3"/>
      <c r="P39" s="3"/>
      <c r="Q39" s="3"/>
      <c r="R39" s="3"/>
    </row>
    <row r="40" spans="1:18" x14ac:dyDescent="0.25">
      <c r="A40" s="161" t="s">
        <v>18</v>
      </c>
      <c r="B40" s="161"/>
      <c r="C40" s="161"/>
      <c r="D40" s="161"/>
      <c r="E40" s="161"/>
      <c r="F40" s="161"/>
      <c r="G40" s="3"/>
      <c r="H40" s="3"/>
      <c r="I40" s="3"/>
      <c r="J40" s="3"/>
      <c r="K40" s="3"/>
      <c r="L40" s="3"/>
      <c r="M40" s="3"/>
      <c r="N40" s="3"/>
      <c r="O40" s="3"/>
      <c r="P40" s="3"/>
      <c r="Q40" s="3"/>
      <c r="R40" s="3"/>
    </row>
    <row r="41" spans="1:18" x14ac:dyDescent="0.25">
      <c r="A41" s="3"/>
      <c r="B41" s="3"/>
      <c r="C41" s="3"/>
      <c r="D41" s="3"/>
      <c r="E41" s="3"/>
      <c r="F41" s="3"/>
      <c r="G41" s="3"/>
      <c r="H41" s="3"/>
      <c r="I41" s="3"/>
      <c r="J41" s="3"/>
      <c r="K41" s="3"/>
      <c r="L41" s="3"/>
      <c r="M41" s="3"/>
      <c r="N41" s="3"/>
      <c r="O41" s="3"/>
      <c r="P41" s="3"/>
      <c r="Q41" s="3"/>
      <c r="R41" s="3"/>
    </row>
    <row r="42" spans="1:18" x14ac:dyDescent="0.25">
      <c r="A42" s="4" t="s">
        <v>20</v>
      </c>
      <c r="B42" s="3"/>
      <c r="C42" s="3"/>
      <c r="D42" s="3"/>
      <c r="E42" s="3"/>
      <c r="F42" s="3"/>
      <c r="G42" s="3"/>
      <c r="H42" s="3"/>
      <c r="I42" s="3"/>
      <c r="J42" s="3"/>
      <c r="K42" s="3"/>
      <c r="L42" s="3"/>
      <c r="M42" s="3"/>
      <c r="N42" s="3"/>
      <c r="O42" s="3"/>
      <c r="P42" s="3"/>
      <c r="Q42" s="3"/>
      <c r="R42" s="3"/>
    </row>
    <row r="43" spans="1:18" x14ac:dyDescent="0.25">
      <c r="A43" s="3" t="s">
        <v>98</v>
      </c>
      <c r="B43" s="3"/>
      <c r="C43" s="3"/>
      <c r="D43" s="3"/>
      <c r="E43" s="3"/>
      <c r="F43" s="3"/>
      <c r="G43" s="3"/>
      <c r="H43" s="3"/>
      <c r="I43" s="3"/>
      <c r="J43" s="3"/>
      <c r="K43" s="3"/>
      <c r="L43" s="3"/>
      <c r="M43" s="3"/>
      <c r="N43" s="3"/>
      <c r="O43" s="3"/>
      <c r="P43" s="3"/>
      <c r="Q43" s="3"/>
      <c r="R43" s="3"/>
    </row>
    <row r="44" spans="1:18" x14ac:dyDescent="0.25">
      <c r="A44" s="3" t="s">
        <v>21</v>
      </c>
      <c r="B44" s="3"/>
      <c r="C44" s="3"/>
      <c r="D44" s="3"/>
      <c r="E44" s="3"/>
      <c r="F44" s="3"/>
      <c r="G44" s="3"/>
      <c r="H44" s="3"/>
      <c r="I44" s="3"/>
      <c r="J44" s="3"/>
      <c r="K44" s="3"/>
      <c r="L44" s="3"/>
      <c r="M44" s="3"/>
      <c r="N44" s="3"/>
      <c r="O44" s="3"/>
      <c r="P44" s="3"/>
      <c r="Q44" s="3"/>
      <c r="R44" s="3"/>
    </row>
    <row r="45" spans="1:18" x14ac:dyDescent="0.25">
      <c r="A45" s="3"/>
      <c r="B45" s="3"/>
      <c r="C45" s="3"/>
      <c r="D45" s="3"/>
      <c r="E45" s="3"/>
      <c r="F45" s="3"/>
    </row>
    <row r="46" spans="1:18" x14ac:dyDescent="0.25">
      <c r="A46" s="3"/>
      <c r="B46" s="3"/>
      <c r="C46" s="3"/>
      <c r="D46" s="3"/>
      <c r="E46" s="3"/>
      <c r="F46" s="3"/>
    </row>
    <row r="47" spans="1:18" x14ac:dyDescent="0.25">
      <c r="A47" s="3"/>
      <c r="B47" s="3"/>
      <c r="C47" s="3"/>
      <c r="D47" s="3"/>
      <c r="E47" s="3"/>
      <c r="F47" s="3"/>
    </row>
    <row r="52" spans="7:7" x14ac:dyDescent="0.25">
      <c r="G52" s="1"/>
    </row>
  </sheetData>
  <mergeCells count="37">
    <mergeCell ref="A24:A28"/>
    <mergeCell ref="B24:B28"/>
    <mergeCell ref="C19:C23"/>
    <mergeCell ref="C24:C28"/>
    <mergeCell ref="C29:C33"/>
    <mergeCell ref="A1:R1"/>
    <mergeCell ref="Q4:Q8"/>
    <mergeCell ref="Q9:Q13"/>
    <mergeCell ref="Q14:Q18"/>
    <mergeCell ref="A4:A8"/>
    <mergeCell ref="B4:B8"/>
    <mergeCell ref="R4:R8"/>
    <mergeCell ref="A9:A13"/>
    <mergeCell ref="B9:B13"/>
    <mergeCell ref="R9:R13"/>
    <mergeCell ref="C4:C8"/>
    <mergeCell ref="C9:C13"/>
    <mergeCell ref="A14:A18"/>
    <mergeCell ref="B14:B18"/>
    <mergeCell ref="R14:R18"/>
    <mergeCell ref="C14:C18"/>
    <mergeCell ref="C34:C38"/>
    <mergeCell ref="A2:R2"/>
    <mergeCell ref="R34:R38"/>
    <mergeCell ref="Q34:Q38"/>
    <mergeCell ref="A34:A38"/>
    <mergeCell ref="B34:B38"/>
    <mergeCell ref="R24:R28"/>
    <mergeCell ref="A29:A33"/>
    <mergeCell ref="B29:B33"/>
    <mergeCell ref="R29:R33"/>
    <mergeCell ref="A19:A23"/>
    <mergeCell ref="B19:B23"/>
    <mergeCell ref="R19:R23"/>
    <mergeCell ref="Q19:Q23"/>
    <mergeCell ref="Q24:Q28"/>
    <mergeCell ref="Q29:Q33"/>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topLeftCell="A22" zoomScale="98" zoomScaleNormal="98" workbookViewId="0">
      <selection activeCell="Q14" sqref="Q14"/>
    </sheetView>
  </sheetViews>
  <sheetFormatPr defaultRowHeight="15" x14ac:dyDescent="0.25"/>
  <cols>
    <col min="1" max="1" width="4.5703125" customWidth="1"/>
    <col min="2" max="2" width="18" customWidth="1"/>
    <col min="3" max="3" width="19" customWidth="1"/>
    <col min="4" max="4" width="16" customWidth="1"/>
    <col min="5" max="5" width="10.85546875" customWidth="1"/>
    <col min="6" max="6" width="6.5703125" customWidth="1"/>
    <col min="7" max="7" width="9.28515625" customWidth="1"/>
    <col min="8" max="8" width="8.140625" customWidth="1"/>
    <col min="9" max="9" width="18" customWidth="1"/>
    <col min="10" max="10" width="11.7109375" customWidth="1"/>
    <col min="11" max="11" width="10.42578125" customWidth="1"/>
  </cols>
  <sheetData>
    <row r="1" spans="1:11" ht="21" customHeight="1" thickBot="1" x14ac:dyDescent="0.3">
      <c r="A1" s="28" t="s">
        <v>37</v>
      </c>
      <c r="B1" s="29"/>
      <c r="C1" s="29"/>
      <c r="D1" s="29"/>
      <c r="E1" s="27"/>
      <c r="F1" s="27"/>
      <c r="G1" s="27"/>
      <c r="H1" s="30"/>
      <c r="I1" s="30"/>
      <c r="J1" s="30"/>
      <c r="K1" s="31"/>
    </row>
    <row r="2" spans="1:11" ht="138.75" customHeight="1" thickBot="1" x14ac:dyDescent="0.3">
      <c r="A2" s="206" t="s">
        <v>30</v>
      </c>
      <c r="B2" s="207"/>
      <c r="C2" s="207"/>
      <c r="D2" s="207"/>
      <c r="E2" s="207"/>
      <c r="F2" s="207"/>
      <c r="G2" s="207"/>
      <c r="H2" s="207"/>
      <c r="I2" s="207"/>
      <c r="J2" s="207"/>
      <c r="K2" s="208"/>
    </row>
    <row r="3" spans="1:11" ht="54.75" thickBot="1" x14ac:dyDescent="0.3">
      <c r="A3" s="61" t="s">
        <v>1</v>
      </c>
      <c r="B3" s="62" t="s">
        <v>2</v>
      </c>
      <c r="C3" s="63" t="s">
        <v>155</v>
      </c>
      <c r="D3" s="63" t="s">
        <v>91</v>
      </c>
      <c r="E3" s="227" t="s">
        <v>31</v>
      </c>
      <c r="F3" s="228"/>
      <c r="G3" s="229"/>
      <c r="H3" s="63" t="s">
        <v>7</v>
      </c>
      <c r="I3" s="62" t="s">
        <v>32</v>
      </c>
      <c r="J3" s="64" t="s">
        <v>33</v>
      </c>
      <c r="K3" s="65" t="s">
        <v>8</v>
      </c>
    </row>
    <row r="4" spans="1:11" ht="19.5" thickBot="1" x14ac:dyDescent="0.35">
      <c r="A4" s="212">
        <v>1</v>
      </c>
      <c r="B4" s="215" t="s">
        <v>23</v>
      </c>
      <c r="C4" s="48" t="s">
        <v>106</v>
      </c>
      <c r="D4" s="49">
        <v>6</v>
      </c>
      <c r="E4" s="50">
        <v>0</v>
      </c>
      <c r="F4" s="51">
        <f t="shared" ref="F4:F38" si="0">SUM(5*E4)</f>
        <v>0</v>
      </c>
      <c r="G4" s="209">
        <f>SUM(F4:F8)</f>
        <v>45</v>
      </c>
      <c r="H4" s="52">
        <f>SUM(D4*15)</f>
        <v>90</v>
      </c>
      <c r="I4" s="218">
        <f>SUM(H4:H8)</f>
        <v>315</v>
      </c>
      <c r="J4" s="224">
        <f>SUM(I4-G4)</f>
        <v>270</v>
      </c>
      <c r="K4" s="221">
        <v>1</v>
      </c>
    </row>
    <row r="5" spans="1:11" ht="19.5" thickBot="1" x14ac:dyDescent="0.35">
      <c r="A5" s="213"/>
      <c r="B5" s="216"/>
      <c r="C5" s="53" t="s">
        <v>104</v>
      </c>
      <c r="D5" s="54">
        <v>3</v>
      </c>
      <c r="E5" s="55">
        <v>3</v>
      </c>
      <c r="F5" s="56">
        <f>SUM(5*E5)</f>
        <v>15</v>
      </c>
      <c r="G5" s="210"/>
      <c r="H5" s="52">
        <f t="shared" ref="H5:H38" si="1">SUM(D5*15)</f>
        <v>45</v>
      </c>
      <c r="I5" s="219"/>
      <c r="J5" s="225"/>
      <c r="K5" s="222"/>
    </row>
    <row r="6" spans="1:11" ht="19.5" thickBot="1" x14ac:dyDescent="0.35">
      <c r="A6" s="213"/>
      <c r="B6" s="216"/>
      <c r="C6" s="53" t="s">
        <v>171</v>
      </c>
      <c r="D6" s="54">
        <v>6</v>
      </c>
      <c r="E6" s="55">
        <v>0</v>
      </c>
      <c r="F6" s="56">
        <f t="shared" si="0"/>
        <v>0</v>
      </c>
      <c r="G6" s="210"/>
      <c r="H6" s="52">
        <f t="shared" si="1"/>
        <v>90</v>
      </c>
      <c r="I6" s="219"/>
      <c r="J6" s="225"/>
      <c r="K6" s="222"/>
    </row>
    <row r="7" spans="1:11" ht="19.5" thickBot="1" x14ac:dyDescent="0.35">
      <c r="A7" s="213"/>
      <c r="B7" s="216"/>
      <c r="C7" s="53" t="s">
        <v>139</v>
      </c>
      <c r="D7" s="54">
        <v>4</v>
      </c>
      <c r="E7" s="55">
        <v>2</v>
      </c>
      <c r="F7" s="56">
        <f t="shared" si="0"/>
        <v>10</v>
      </c>
      <c r="G7" s="210"/>
      <c r="H7" s="52">
        <f t="shared" si="1"/>
        <v>60</v>
      </c>
      <c r="I7" s="219"/>
      <c r="J7" s="225"/>
      <c r="K7" s="222"/>
    </row>
    <row r="8" spans="1:11" ht="19.5" thickBot="1" x14ac:dyDescent="0.35">
      <c r="A8" s="214"/>
      <c r="B8" s="217"/>
      <c r="C8" s="57" t="s">
        <v>103</v>
      </c>
      <c r="D8" s="58">
        <v>2</v>
      </c>
      <c r="E8" s="59">
        <v>4</v>
      </c>
      <c r="F8" s="60">
        <f t="shared" si="0"/>
        <v>20</v>
      </c>
      <c r="G8" s="211"/>
      <c r="H8" s="52">
        <f t="shared" si="1"/>
        <v>30</v>
      </c>
      <c r="I8" s="220"/>
      <c r="J8" s="226"/>
      <c r="K8" s="223"/>
    </row>
    <row r="9" spans="1:11" ht="19.5" thickBot="1" x14ac:dyDescent="0.35">
      <c r="A9" s="212">
        <v>2</v>
      </c>
      <c r="B9" s="215" t="s">
        <v>92</v>
      </c>
      <c r="C9" s="48" t="s">
        <v>108</v>
      </c>
      <c r="D9" s="54">
        <v>1</v>
      </c>
      <c r="E9" s="50">
        <v>5</v>
      </c>
      <c r="F9" s="51">
        <f t="shared" si="0"/>
        <v>25</v>
      </c>
      <c r="G9" s="209">
        <f t="shared" ref="G9" si="2">SUM(F9:F13)</f>
        <v>90</v>
      </c>
      <c r="H9" s="52">
        <f t="shared" si="1"/>
        <v>15</v>
      </c>
      <c r="I9" s="218">
        <f t="shared" ref="I9" si="3">SUM(H9:H13)</f>
        <v>180</v>
      </c>
      <c r="J9" s="224">
        <f t="shared" ref="J9" si="4">SUM(I9-G9)</f>
        <v>90</v>
      </c>
      <c r="K9" s="233" t="s">
        <v>156</v>
      </c>
    </row>
    <row r="10" spans="1:11" ht="19.5" thickBot="1" x14ac:dyDescent="0.35">
      <c r="A10" s="213"/>
      <c r="B10" s="216"/>
      <c r="C10" s="53" t="s">
        <v>111</v>
      </c>
      <c r="D10" s="54">
        <v>3</v>
      </c>
      <c r="E10" s="55">
        <v>3</v>
      </c>
      <c r="F10" s="56">
        <f t="shared" si="0"/>
        <v>15</v>
      </c>
      <c r="G10" s="210"/>
      <c r="H10" s="52">
        <f t="shared" si="1"/>
        <v>45</v>
      </c>
      <c r="I10" s="219"/>
      <c r="J10" s="225"/>
      <c r="K10" s="234"/>
    </row>
    <row r="11" spans="1:11" ht="19.5" thickBot="1" x14ac:dyDescent="0.35">
      <c r="A11" s="213"/>
      <c r="B11" s="216"/>
      <c r="C11" s="53" t="s">
        <v>109</v>
      </c>
      <c r="D11" s="54">
        <v>3</v>
      </c>
      <c r="E11" s="55">
        <v>3</v>
      </c>
      <c r="F11" s="56">
        <f t="shared" si="0"/>
        <v>15</v>
      </c>
      <c r="G11" s="210"/>
      <c r="H11" s="52">
        <f t="shared" si="1"/>
        <v>45</v>
      </c>
      <c r="I11" s="219"/>
      <c r="J11" s="225"/>
      <c r="K11" s="234"/>
    </row>
    <row r="12" spans="1:11" ht="19.5" thickBot="1" x14ac:dyDescent="0.35">
      <c r="A12" s="213"/>
      <c r="B12" s="216"/>
      <c r="C12" s="53" t="s">
        <v>107</v>
      </c>
      <c r="D12" s="54">
        <v>1</v>
      </c>
      <c r="E12" s="55">
        <v>5</v>
      </c>
      <c r="F12" s="56">
        <f t="shared" si="0"/>
        <v>25</v>
      </c>
      <c r="G12" s="210"/>
      <c r="H12" s="52">
        <f t="shared" si="1"/>
        <v>15</v>
      </c>
      <c r="I12" s="219"/>
      <c r="J12" s="225"/>
      <c r="K12" s="234"/>
    </row>
    <row r="13" spans="1:11" ht="19.5" thickBot="1" x14ac:dyDescent="0.35">
      <c r="A13" s="214"/>
      <c r="B13" s="217"/>
      <c r="C13" s="57" t="s">
        <v>140</v>
      </c>
      <c r="D13" s="58">
        <v>4</v>
      </c>
      <c r="E13" s="59">
        <v>2</v>
      </c>
      <c r="F13" s="60">
        <f t="shared" si="0"/>
        <v>10</v>
      </c>
      <c r="G13" s="211"/>
      <c r="H13" s="52">
        <f t="shared" si="1"/>
        <v>60</v>
      </c>
      <c r="I13" s="220"/>
      <c r="J13" s="226"/>
      <c r="K13" s="235"/>
    </row>
    <row r="14" spans="1:11" ht="19.5" thickBot="1" x14ac:dyDescent="0.35">
      <c r="A14" s="212">
        <v>3</v>
      </c>
      <c r="B14" s="215" t="s">
        <v>24</v>
      </c>
      <c r="C14" s="48" t="s">
        <v>141</v>
      </c>
      <c r="D14" s="54">
        <v>5</v>
      </c>
      <c r="E14" s="50">
        <v>1</v>
      </c>
      <c r="F14" s="51">
        <f t="shared" si="0"/>
        <v>5</v>
      </c>
      <c r="G14" s="209">
        <f t="shared" ref="G14" si="5">SUM(F14:F18)</f>
        <v>80</v>
      </c>
      <c r="H14" s="52">
        <f t="shared" si="1"/>
        <v>75</v>
      </c>
      <c r="I14" s="218">
        <f t="shared" ref="I14" si="6">SUM(H14:H18)</f>
        <v>210</v>
      </c>
      <c r="J14" s="224">
        <f t="shared" ref="J14" si="7">SUM(I14-G14)</f>
        <v>130</v>
      </c>
      <c r="K14" s="230">
        <v>3</v>
      </c>
    </row>
    <row r="15" spans="1:11" ht="19.5" thickBot="1" x14ac:dyDescent="0.35">
      <c r="A15" s="213"/>
      <c r="B15" s="216"/>
      <c r="C15" s="53" t="s">
        <v>142</v>
      </c>
      <c r="D15" s="54">
        <v>2</v>
      </c>
      <c r="E15" s="55">
        <v>4</v>
      </c>
      <c r="F15" s="56">
        <f t="shared" si="0"/>
        <v>20</v>
      </c>
      <c r="G15" s="210"/>
      <c r="H15" s="52">
        <f t="shared" si="1"/>
        <v>30</v>
      </c>
      <c r="I15" s="219"/>
      <c r="J15" s="225"/>
      <c r="K15" s="231"/>
    </row>
    <row r="16" spans="1:11" ht="19.5" thickBot="1" x14ac:dyDescent="0.35">
      <c r="A16" s="213"/>
      <c r="B16" s="216"/>
      <c r="C16" s="53" t="s">
        <v>143</v>
      </c>
      <c r="D16" s="54">
        <v>0</v>
      </c>
      <c r="E16" s="55">
        <v>6</v>
      </c>
      <c r="F16" s="56">
        <f t="shared" si="0"/>
        <v>30</v>
      </c>
      <c r="G16" s="210"/>
      <c r="H16" s="52">
        <f t="shared" si="1"/>
        <v>0</v>
      </c>
      <c r="I16" s="219"/>
      <c r="J16" s="225"/>
      <c r="K16" s="231"/>
    </row>
    <row r="17" spans="1:11" ht="19.5" thickBot="1" x14ac:dyDescent="0.35">
      <c r="A17" s="213"/>
      <c r="B17" s="216"/>
      <c r="C17" s="53" t="s">
        <v>144</v>
      </c>
      <c r="D17" s="54">
        <v>5</v>
      </c>
      <c r="E17" s="55">
        <v>1</v>
      </c>
      <c r="F17" s="56">
        <f t="shared" si="0"/>
        <v>5</v>
      </c>
      <c r="G17" s="210"/>
      <c r="H17" s="52">
        <f t="shared" si="1"/>
        <v>75</v>
      </c>
      <c r="I17" s="219"/>
      <c r="J17" s="225"/>
      <c r="K17" s="231"/>
    </row>
    <row r="18" spans="1:11" ht="19.5" thickBot="1" x14ac:dyDescent="0.35">
      <c r="A18" s="214"/>
      <c r="B18" s="217"/>
      <c r="C18" s="57" t="s">
        <v>116</v>
      </c>
      <c r="D18" s="58">
        <v>2</v>
      </c>
      <c r="E18" s="59">
        <v>4</v>
      </c>
      <c r="F18" s="60">
        <f t="shared" si="0"/>
        <v>20</v>
      </c>
      <c r="G18" s="211"/>
      <c r="H18" s="52">
        <f t="shared" si="1"/>
        <v>30</v>
      </c>
      <c r="I18" s="220"/>
      <c r="J18" s="226"/>
      <c r="K18" s="232"/>
    </row>
    <row r="19" spans="1:11" ht="19.5" thickBot="1" x14ac:dyDescent="0.35">
      <c r="A19" s="212">
        <v>4</v>
      </c>
      <c r="B19" s="215" t="s">
        <v>25</v>
      </c>
      <c r="C19" s="48" t="s">
        <v>145</v>
      </c>
      <c r="D19" s="54">
        <v>3</v>
      </c>
      <c r="E19" s="50">
        <v>3</v>
      </c>
      <c r="F19" s="51">
        <f t="shared" si="0"/>
        <v>15</v>
      </c>
      <c r="G19" s="209">
        <f t="shared" ref="G19" si="8">SUM(F19:F23)</f>
        <v>90</v>
      </c>
      <c r="H19" s="52">
        <f t="shared" si="1"/>
        <v>45</v>
      </c>
      <c r="I19" s="218">
        <f t="shared" ref="I19" si="9">SUM(H19:H23)</f>
        <v>180</v>
      </c>
      <c r="J19" s="224">
        <f t="shared" ref="J19" si="10">SUM(I19-G19)</f>
        <v>90</v>
      </c>
      <c r="K19" s="233" t="s">
        <v>156</v>
      </c>
    </row>
    <row r="20" spans="1:11" ht="19.5" thickBot="1" x14ac:dyDescent="0.35">
      <c r="A20" s="213"/>
      <c r="B20" s="216"/>
      <c r="C20" s="53" t="s">
        <v>119</v>
      </c>
      <c r="D20" s="54">
        <v>2</v>
      </c>
      <c r="E20" s="55">
        <v>4</v>
      </c>
      <c r="F20" s="56">
        <f t="shared" si="0"/>
        <v>20</v>
      </c>
      <c r="G20" s="210"/>
      <c r="H20" s="52">
        <f t="shared" si="1"/>
        <v>30</v>
      </c>
      <c r="I20" s="219"/>
      <c r="J20" s="225"/>
      <c r="K20" s="234"/>
    </row>
    <row r="21" spans="1:11" ht="19.5" thickBot="1" x14ac:dyDescent="0.35">
      <c r="A21" s="213"/>
      <c r="B21" s="216"/>
      <c r="C21" s="53" t="s">
        <v>118</v>
      </c>
      <c r="D21" s="54">
        <v>1</v>
      </c>
      <c r="E21" s="55">
        <v>5</v>
      </c>
      <c r="F21" s="56">
        <f t="shared" si="0"/>
        <v>25</v>
      </c>
      <c r="G21" s="210"/>
      <c r="H21" s="52">
        <f t="shared" si="1"/>
        <v>15</v>
      </c>
      <c r="I21" s="219"/>
      <c r="J21" s="225"/>
      <c r="K21" s="234"/>
    </row>
    <row r="22" spans="1:11" ht="19.5" thickBot="1" x14ac:dyDescent="0.35">
      <c r="A22" s="213"/>
      <c r="B22" s="216"/>
      <c r="C22" s="53" t="s">
        <v>146</v>
      </c>
      <c r="D22" s="54">
        <v>3</v>
      </c>
      <c r="E22" s="55">
        <v>3</v>
      </c>
      <c r="F22" s="56">
        <f t="shared" si="0"/>
        <v>15</v>
      </c>
      <c r="G22" s="210"/>
      <c r="H22" s="52">
        <f t="shared" si="1"/>
        <v>45</v>
      </c>
      <c r="I22" s="219"/>
      <c r="J22" s="225"/>
      <c r="K22" s="234"/>
    </row>
    <row r="23" spans="1:11" ht="19.5" thickBot="1" x14ac:dyDescent="0.35">
      <c r="A23" s="214"/>
      <c r="B23" s="217"/>
      <c r="C23" s="57" t="s">
        <v>120</v>
      </c>
      <c r="D23" s="58">
        <v>3</v>
      </c>
      <c r="E23" s="59">
        <v>3</v>
      </c>
      <c r="F23" s="60">
        <f t="shared" si="0"/>
        <v>15</v>
      </c>
      <c r="G23" s="211"/>
      <c r="H23" s="52">
        <f t="shared" si="1"/>
        <v>45</v>
      </c>
      <c r="I23" s="220"/>
      <c r="J23" s="226"/>
      <c r="K23" s="235"/>
    </row>
    <row r="24" spans="1:11" ht="19.5" thickBot="1" x14ac:dyDescent="0.35">
      <c r="A24" s="212">
        <v>5</v>
      </c>
      <c r="B24" s="215" t="s">
        <v>26</v>
      </c>
      <c r="C24" s="48" t="s">
        <v>147</v>
      </c>
      <c r="D24" s="54">
        <v>0</v>
      </c>
      <c r="E24" s="50">
        <v>6</v>
      </c>
      <c r="F24" s="51">
        <f t="shared" si="0"/>
        <v>30</v>
      </c>
      <c r="G24" s="209">
        <f t="shared" ref="G24" si="11">SUM(F24:F28)</f>
        <v>120</v>
      </c>
      <c r="H24" s="52">
        <f t="shared" si="1"/>
        <v>0</v>
      </c>
      <c r="I24" s="218">
        <f t="shared" ref="I24" si="12">SUM(H24:H28)</f>
        <v>75</v>
      </c>
      <c r="J24" s="224">
        <f t="shared" ref="J24" si="13">SUM(I24-G24)</f>
        <v>-45</v>
      </c>
      <c r="K24" s="230">
        <v>7</v>
      </c>
    </row>
    <row r="25" spans="1:11" ht="19.5" thickBot="1" x14ac:dyDescent="0.35">
      <c r="A25" s="213"/>
      <c r="B25" s="216"/>
      <c r="C25" s="53" t="s">
        <v>148</v>
      </c>
      <c r="D25" s="54">
        <v>0</v>
      </c>
      <c r="E25" s="55">
        <v>6</v>
      </c>
      <c r="F25" s="56">
        <f t="shared" si="0"/>
        <v>30</v>
      </c>
      <c r="G25" s="210"/>
      <c r="H25" s="52">
        <f t="shared" si="1"/>
        <v>0</v>
      </c>
      <c r="I25" s="219"/>
      <c r="J25" s="225"/>
      <c r="K25" s="231"/>
    </row>
    <row r="26" spans="1:11" ht="19.5" thickBot="1" x14ac:dyDescent="0.35">
      <c r="A26" s="213"/>
      <c r="B26" s="216"/>
      <c r="C26" s="53" t="s">
        <v>125</v>
      </c>
      <c r="D26" s="54">
        <v>2</v>
      </c>
      <c r="E26" s="55">
        <v>4</v>
      </c>
      <c r="F26" s="56">
        <f t="shared" si="0"/>
        <v>20</v>
      </c>
      <c r="G26" s="210"/>
      <c r="H26" s="52">
        <f t="shared" si="1"/>
        <v>30</v>
      </c>
      <c r="I26" s="219"/>
      <c r="J26" s="225"/>
      <c r="K26" s="231"/>
    </row>
    <row r="27" spans="1:11" ht="19.5" thickBot="1" x14ac:dyDescent="0.35">
      <c r="A27" s="213"/>
      <c r="B27" s="216"/>
      <c r="C27" s="53" t="s">
        <v>124</v>
      </c>
      <c r="D27" s="54">
        <v>0</v>
      </c>
      <c r="E27" s="55">
        <v>5</v>
      </c>
      <c r="F27" s="56">
        <f t="shared" si="0"/>
        <v>25</v>
      </c>
      <c r="G27" s="210"/>
      <c r="H27" s="52">
        <f t="shared" si="1"/>
        <v>0</v>
      </c>
      <c r="I27" s="219"/>
      <c r="J27" s="225"/>
      <c r="K27" s="231"/>
    </row>
    <row r="28" spans="1:11" ht="19.5" thickBot="1" x14ac:dyDescent="0.35">
      <c r="A28" s="214"/>
      <c r="B28" s="217"/>
      <c r="C28" s="57" t="s">
        <v>149</v>
      </c>
      <c r="D28" s="58">
        <v>3</v>
      </c>
      <c r="E28" s="59">
        <v>3</v>
      </c>
      <c r="F28" s="60">
        <f t="shared" si="0"/>
        <v>15</v>
      </c>
      <c r="G28" s="211"/>
      <c r="H28" s="52">
        <f t="shared" si="1"/>
        <v>45</v>
      </c>
      <c r="I28" s="220"/>
      <c r="J28" s="226"/>
      <c r="K28" s="232"/>
    </row>
    <row r="29" spans="1:11" ht="19.5" thickBot="1" x14ac:dyDescent="0.35">
      <c r="A29" s="212">
        <v>6</v>
      </c>
      <c r="B29" s="215" t="s">
        <v>27</v>
      </c>
      <c r="C29" s="48" t="s">
        <v>150</v>
      </c>
      <c r="D29" s="54">
        <v>0</v>
      </c>
      <c r="E29" s="50">
        <v>6</v>
      </c>
      <c r="F29" s="51">
        <f t="shared" si="0"/>
        <v>30</v>
      </c>
      <c r="G29" s="209">
        <f t="shared" ref="G29" si="14">SUM(F29:F33)</f>
        <v>85</v>
      </c>
      <c r="H29" s="52">
        <f t="shared" si="1"/>
        <v>0</v>
      </c>
      <c r="I29" s="218">
        <f t="shared" ref="I29" si="15">SUM(H29:H33)</f>
        <v>195</v>
      </c>
      <c r="J29" s="224">
        <f t="shared" ref="J29" si="16">SUM(I29-G29)</f>
        <v>110</v>
      </c>
      <c r="K29" s="230">
        <v>4</v>
      </c>
    </row>
    <row r="30" spans="1:11" ht="19.5" thickBot="1" x14ac:dyDescent="0.35">
      <c r="A30" s="213"/>
      <c r="B30" s="216"/>
      <c r="C30" s="53" t="s">
        <v>127</v>
      </c>
      <c r="D30" s="54">
        <v>1</v>
      </c>
      <c r="E30" s="55">
        <v>5</v>
      </c>
      <c r="F30" s="56">
        <f t="shared" si="0"/>
        <v>25</v>
      </c>
      <c r="G30" s="210"/>
      <c r="H30" s="52">
        <f t="shared" si="1"/>
        <v>15</v>
      </c>
      <c r="I30" s="219"/>
      <c r="J30" s="225"/>
      <c r="K30" s="231"/>
    </row>
    <row r="31" spans="1:11" ht="19.5" thickBot="1" x14ac:dyDescent="0.35">
      <c r="A31" s="213"/>
      <c r="B31" s="216"/>
      <c r="C31" s="53" t="s">
        <v>128</v>
      </c>
      <c r="D31" s="54">
        <v>5</v>
      </c>
      <c r="E31" s="55">
        <v>1</v>
      </c>
      <c r="F31" s="56">
        <f t="shared" si="0"/>
        <v>5</v>
      </c>
      <c r="G31" s="210"/>
      <c r="H31" s="52">
        <f t="shared" si="1"/>
        <v>75</v>
      </c>
      <c r="I31" s="219"/>
      <c r="J31" s="225"/>
      <c r="K31" s="231"/>
    </row>
    <row r="32" spans="1:11" ht="19.5" thickBot="1" x14ac:dyDescent="0.35">
      <c r="A32" s="213"/>
      <c r="B32" s="216"/>
      <c r="C32" s="53" t="s">
        <v>129</v>
      </c>
      <c r="D32" s="54">
        <v>6</v>
      </c>
      <c r="E32" s="55">
        <v>0</v>
      </c>
      <c r="F32" s="56">
        <f t="shared" si="0"/>
        <v>0</v>
      </c>
      <c r="G32" s="210"/>
      <c r="H32" s="52">
        <f t="shared" si="1"/>
        <v>90</v>
      </c>
      <c r="I32" s="219"/>
      <c r="J32" s="225"/>
      <c r="K32" s="231"/>
    </row>
    <row r="33" spans="1:11" ht="19.5" thickBot="1" x14ac:dyDescent="0.35">
      <c r="A33" s="214"/>
      <c r="B33" s="217"/>
      <c r="C33" s="57" t="s">
        <v>130</v>
      </c>
      <c r="D33" s="58">
        <v>1</v>
      </c>
      <c r="E33" s="59">
        <v>5</v>
      </c>
      <c r="F33" s="60">
        <f t="shared" si="0"/>
        <v>25</v>
      </c>
      <c r="G33" s="211"/>
      <c r="H33" s="52">
        <f t="shared" si="1"/>
        <v>15</v>
      </c>
      <c r="I33" s="220"/>
      <c r="J33" s="226"/>
      <c r="K33" s="232"/>
    </row>
    <row r="34" spans="1:11" ht="19.5" thickBot="1" x14ac:dyDescent="0.35">
      <c r="A34" s="212">
        <v>7</v>
      </c>
      <c r="B34" s="215" t="s">
        <v>28</v>
      </c>
      <c r="C34" s="48" t="s">
        <v>151</v>
      </c>
      <c r="D34" s="54">
        <v>3</v>
      </c>
      <c r="E34" s="50">
        <v>3</v>
      </c>
      <c r="F34" s="51">
        <f t="shared" si="0"/>
        <v>15</v>
      </c>
      <c r="G34" s="209">
        <f t="shared" ref="G34" si="17">SUM(F34:F38)</f>
        <v>65</v>
      </c>
      <c r="H34" s="52">
        <f t="shared" si="1"/>
        <v>45</v>
      </c>
      <c r="I34" s="218">
        <f t="shared" ref="I34" si="18">SUM(H34:H38)</f>
        <v>255</v>
      </c>
      <c r="J34" s="224">
        <f t="shared" ref="J34" si="19">SUM(I34-G34)</f>
        <v>190</v>
      </c>
      <c r="K34" s="230">
        <v>2</v>
      </c>
    </row>
    <row r="35" spans="1:11" ht="19.5" thickBot="1" x14ac:dyDescent="0.35">
      <c r="A35" s="213"/>
      <c r="B35" s="216"/>
      <c r="C35" s="53" t="s">
        <v>152</v>
      </c>
      <c r="D35" s="54">
        <v>0</v>
      </c>
      <c r="E35" s="55">
        <v>6</v>
      </c>
      <c r="F35" s="56">
        <f t="shared" si="0"/>
        <v>30</v>
      </c>
      <c r="G35" s="210"/>
      <c r="H35" s="52">
        <f t="shared" si="1"/>
        <v>0</v>
      </c>
      <c r="I35" s="219"/>
      <c r="J35" s="225"/>
      <c r="K35" s="231"/>
    </row>
    <row r="36" spans="1:11" ht="19.5" thickBot="1" x14ac:dyDescent="0.35">
      <c r="A36" s="213"/>
      <c r="B36" s="216"/>
      <c r="C36" s="53" t="s">
        <v>153</v>
      </c>
      <c r="D36" s="54">
        <v>4</v>
      </c>
      <c r="E36" s="55">
        <v>2</v>
      </c>
      <c r="F36" s="56">
        <f t="shared" si="0"/>
        <v>10</v>
      </c>
      <c r="G36" s="210"/>
      <c r="H36" s="52">
        <f t="shared" si="1"/>
        <v>60</v>
      </c>
      <c r="I36" s="219"/>
      <c r="J36" s="225"/>
      <c r="K36" s="231"/>
    </row>
    <row r="37" spans="1:11" ht="19.5" thickBot="1" x14ac:dyDescent="0.35">
      <c r="A37" s="213"/>
      <c r="B37" s="216"/>
      <c r="C37" s="53" t="s">
        <v>154</v>
      </c>
      <c r="D37" s="54">
        <v>4</v>
      </c>
      <c r="E37" s="55">
        <v>2</v>
      </c>
      <c r="F37" s="56">
        <f t="shared" si="0"/>
        <v>10</v>
      </c>
      <c r="G37" s="210"/>
      <c r="H37" s="52">
        <f t="shared" si="1"/>
        <v>60</v>
      </c>
      <c r="I37" s="219"/>
      <c r="J37" s="225"/>
      <c r="K37" s="231"/>
    </row>
    <row r="38" spans="1:11" ht="19.5" thickBot="1" x14ac:dyDescent="0.35">
      <c r="A38" s="214"/>
      <c r="B38" s="217"/>
      <c r="C38" s="57" t="s">
        <v>135</v>
      </c>
      <c r="D38" s="58">
        <v>6</v>
      </c>
      <c r="E38" s="59">
        <v>0</v>
      </c>
      <c r="F38" s="60">
        <f t="shared" si="0"/>
        <v>0</v>
      </c>
      <c r="G38" s="211"/>
      <c r="H38" s="52">
        <f t="shared" si="1"/>
        <v>90</v>
      </c>
      <c r="I38" s="220"/>
      <c r="J38" s="226"/>
      <c r="K38" s="232"/>
    </row>
    <row r="40" spans="1:11" x14ac:dyDescent="0.25">
      <c r="B40" s="4" t="s">
        <v>20</v>
      </c>
      <c r="C40" s="4"/>
    </row>
    <row r="41" spans="1:11" x14ac:dyDescent="0.25">
      <c r="B41" s="3" t="s">
        <v>89</v>
      </c>
      <c r="C41" s="3"/>
    </row>
    <row r="42" spans="1:11" x14ac:dyDescent="0.25">
      <c r="B42" s="3" t="s">
        <v>170</v>
      </c>
      <c r="C42" s="3"/>
    </row>
  </sheetData>
  <mergeCells count="44">
    <mergeCell ref="A34:A38"/>
    <mergeCell ref="B34:B38"/>
    <mergeCell ref="I34:I38"/>
    <mergeCell ref="K34:K38"/>
    <mergeCell ref="A29:A33"/>
    <mergeCell ref="B29:B33"/>
    <mergeCell ref="I29:I33"/>
    <mergeCell ref="K29:K33"/>
    <mergeCell ref="G29:G33"/>
    <mergeCell ref="G34:G38"/>
    <mergeCell ref="J29:J33"/>
    <mergeCell ref="J34:J38"/>
    <mergeCell ref="A24:A28"/>
    <mergeCell ref="B24:B28"/>
    <mergeCell ref="I24:I28"/>
    <mergeCell ref="K24:K28"/>
    <mergeCell ref="A19:A23"/>
    <mergeCell ref="B19:B23"/>
    <mergeCell ref="I19:I23"/>
    <mergeCell ref="K19:K23"/>
    <mergeCell ref="G19:G23"/>
    <mergeCell ref="G24:G28"/>
    <mergeCell ref="J19:J23"/>
    <mergeCell ref="J24:J28"/>
    <mergeCell ref="A14:A18"/>
    <mergeCell ref="B14:B18"/>
    <mergeCell ref="I14:I18"/>
    <mergeCell ref="K14:K18"/>
    <mergeCell ref="A9:A13"/>
    <mergeCell ref="B9:B13"/>
    <mergeCell ref="I9:I13"/>
    <mergeCell ref="K9:K13"/>
    <mergeCell ref="G14:G18"/>
    <mergeCell ref="J9:J13"/>
    <mergeCell ref="J14:J18"/>
    <mergeCell ref="A2:K2"/>
    <mergeCell ref="G4:G8"/>
    <mergeCell ref="G9:G13"/>
    <mergeCell ref="A4:A8"/>
    <mergeCell ref="B4:B8"/>
    <mergeCell ref="I4:I8"/>
    <mergeCell ref="K4:K8"/>
    <mergeCell ref="J4:J8"/>
    <mergeCell ref="E3:G3"/>
  </mergeCells>
  <pageMargins left="0.25" right="0.25"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6"/>
  <sheetViews>
    <sheetView topLeftCell="A12" zoomScale="93" zoomScaleNormal="93" workbookViewId="0">
      <selection activeCell="A44" sqref="A44"/>
    </sheetView>
  </sheetViews>
  <sheetFormatPr defaultRowHeight="15" x14ac:dyDescent="0.25"/>
  <cols>
    <col min="1" max="1" width="4.85546875" customWidth="1"/>
    <col min="2" max="2" width="16.7109375" customWidth="1"/>
    <col min="3" max="3" width="13.28515625" customWidth="1"/>
    <col min="4" max="15" width="5.7109375" customWidth="1"/>
    <col min="17" max="17" width="12.85546875" customWidth="1"/>
    <col min="18" max="18" width="9.140625" customWidth="1"/>
    <col min="20" max="20" width="15.140625" customWidth="1"/>
    <col min="21" max="21" width="32.85546875" customWidth="1"/>
    <col min="23" max="23" width="20.7109375" customWidth="1"/>
    <col min="24" max="24" width="16.140625" customWidth="1"/>
  </cols>
  <sheetData>
    <row r="1" spans="1:25" ht="24.6" customHeight="1" thickBot="1" x14ac:dyDescent="0.3">
      <c r="A1" s="42" t="s">
        <v>37</v>
      </c>
      <c r="B1" s="43"/>
      <c r="C1" s="43"/>
      <c r="D1" s="43"/>
      <c r="E1" s="43"/>
      <c r="F1" s="43"/>
      <c r="G1" s="43"/>
      <c r="H1" s="43"/>
      <c r="I1" s="43"/>
      <c r="J1" s="43"/>
      <c r="K1" s="43"/>
      <c r="L1" s="43"/>
      <c r="M1" s="43"/>
      <c r="N1" s="43"/>
      <c r="O1" s="43"/>
      <c r="P1" s="43"/>
      <c r="Q1" s="43"/>
    </row>
    <row r="2" spans="1:25" ht="21.75" thickBot="1" x14ac:dyDescent="0.3">
      <c r="A2" s="245" t="s">
        <v>38</v>
      </c>
      <c r="B2" s="246"/>
      <c r="C2" s="261" t="s">
        <v>39</v>
      </c>
      <c r="D2" s="262"/>
      <c r="E2" s="262"/>
      <c r="F2" s="262"/>
      <c r="G2" s="262"/>
      <c r="H2" s="262"/>
      <c r="I2" s="262"/>
      <c r="J2" s="262"/>
      <c r="K2" s="262"/>
      <c r="L2" s="262"/>
      <c r="M2" s="262"/>
      <c r="N2" s="262"/>
      <c r="O2" s="262"/>
      <c r="P2" s="262"/>
      <c r="Q2" s="262"/>
      <c r="R2" s="262"/>
      <c r="S2" s="262"/>
      <c r="T2" s="262"/>
      <c r="U2" s="262"/>
      <c r="V2" s="262"/>
      <c r="W2" s="262"/>
    </row>
    <row r="3" spans="1:25" ht="36" customHeight="1" thickBot="1" x14ac:dyDescent="0.3">
      <c r="A3" s="247" t="s">
        <v>40</v>
      </c>
      <c r="B3" s="250" t="s">
        <v>50</v>
      </c>
      <c r="C3" s="247" t="s">
        <v>51</v>
      </c>
      <c r="D3" s="254" t="s">
        <v>97</v>
      </c>
      <c r="E3" s="255"/>
      <c r="F3" s="255"/>
      <c r="G3" s="255"/>
      <c r="H3" s="255"/>
      <c r="I3" s="255"/>
      <c r="J3" s="255"/>
      <c r="K3" s="255"/>
      <c r="L3" s="255"/>
      <c r="M3" s="255"/>
      <c r="N3" s="255"/>
      <c r="O3" s="255"/>
      <c r="P3" s="255"/>
      <c r="Q3" s="256"/>
      <c r="R3" s="269" t="s">
        <v>41</v>
      </c>
      <c r="S3" s="272" t="s">
        <v>42</v>
      </c>
      <c r="T3" s="275" t="s">
        <v>53</v>
      </c>
      <c r="U3" s="278" t="s">
        <v>43</v>
      </c>
      <c r="V3" s="281" t="s">
        <v>44</v>
      </c>
      <c r="W3" s="259" t="s">
        <v>52</v>
      </c>
      <c r="X3" s="263" t="s">
        <v>7</v>
      </c>
      <c r="Y3" s="236" t="s">
        <v>190</v>
      </c>
    </row>
    <row r="4" spans="1:25" ht="37.5" customHeight="1" x14ac:dyDescent="0.25">
      <c r="A4" s="248"/>
      <c r="B4" s="251"/>
      <c r="C4" s="248"/>
      <c r="D4" s="252" t="s">
        <v>45</v>
      </c>
      <c r="E4" s="252"/>
      <c r="F4" s="253"/>
      <c r="G4" s="282" t="s">
        <v>46</v>
      </c>
      <c r="H4" s="252"/>
      <c r="I4" s="253"/>
      <c r="J4" s="282" t="s">
        <v>47</v>
      </c>
      <c r="K4" s="252"/>
      <c r="L4" s="253"/>
      <c r="M4" s="282" t="s">
        <v>48</v>
      </c>
      <c r="N4" s="252"/>
      <c r="O4" s="252"/>
      <c r="P4" s="267" t="s">
        <v>49</v>
      </c>
      <c r="Q4" s="257" t="s">
        <v>96</v>
      </c>
      <c r="R4" s="270"/>
      <c r="S4" s="273"/>
      <c r="T4" s="276"/>
      <c r="U4" s="279"/>
      <c r="V4" s="257"/>
      <c r="W4" s="260"/>
      <c r="X4" s="264"/>
      <c r="Y4" s="237"/>
    </row>
    <row r="5" spans="1:25" ht="15.75" thickBot="1" x14ac:dyDescent="0.3">
      <c r="A5" s="249"/>
      <c r="B5" s="251"/>
      <c r="C5" s="248"/>
      <c r="D5" s="125" t="s">
        <v>4</v>
      </c>
      <c r="E5" s="126" t="s">
        <v>5</v>
      </c>
      <c r="F5" s="127" t="s">
        <v>6</v>
      </c>
      <c r="G5" s="128" t="s">
        <v>4</v>
      </c>
      <c r="H5" s="126" t="s">
        <v>5</v>
      </c>
      <c r="I5" s="127" t="s">
        <v>6</v>
      </c>
      <c r="J5" s="128" t="s">
        <v>4</v>
      </c>
      <c r="K5" s="126" t="s">
        <v>5</v>
      </c>
      <c r="L5" s="127" t="s">
        <v>6</v>
      </c>
      <c r="M5" s="128" t="s">
        <v>4</v>
      </c>
      <c r="N5" s="126" t="s">
        <v>5</v>
      </c>
      <c r="O5" s="129" t="s">
        <v>6</v>
      </c>
      <c r="P5" s="268"/>
      <c r="Q5" s="258"/>
      <c r="R5" s="271"/>
      <c r="S5" s="274"/>
      <c r="T5" s="277"/>
      <c r="U5" s="280"/>
      <c r="V5" s="257"/>
      <c r="W5" s="260"/>
      <c r="X5" s="265"/>
      <c r="Y5" s="238"/>
    </row>
    <row r="6" spans="1:25" x14ac:dyDescent="0.25">
      <c r="A6" s="94">
        <v>1</v>
      </c>
      <c r="B6" s="130" t="s">
        <v>106</v>
      </c>
      <c r="C6" s="93"/>
      <c r="D6" s="95">
        <v>5</v>
      </c>
      <c r="E6" s="96">
        <v>3</v>
      </c>
      <c r="F6" s="97">
        <v>0</v>
      </c>
      <c r="G6" s="95">
        <v>3</v>
      </c>
      <c r="H6" s="96">
        <v>4</v>
      </c>
      <c r="I6" s="97">
        <v>1</v>
      </c>
      <c r="J6" s="95">
        <v>5</v>
      </c>
      <c r="K6" s="96">
        <v>3</v>
      </c>
      <c r="L6" s="97">
        <v>0</v>
      </c>
      <c r="M6" s="95">
        <v>4</v>
      </c>
      <c r="N6" s="96">
        <v>3</v>
      </c>
      <c r="O6" s="98">
        <v>1</v>
      </c>
      <c r="P6" s="99">
        <f>SUM(O6*2+N6*4+M6*5+L6*2+K6*4+J6*5+I6*2+H6*4+G6*5+F6*2+E6*4+D6*5)</f>
        <v>141</v>
      </c>
      <c r="Q6" s="283">
        <f>SUM(P6+P7+P8+P9+P10)</f>
        <v>707</v>
      </c>
      <c r="R6" s="100">
        <v>1</v>
      </c>
      <c r="S6" s="96">
        <v>0</v>
      </c>
      <c r="T6" s="101" t="s">
        <v>57</v>
      </c>
      <c r="U6" s="102" t="s">
        <v>94</v>
      </c>
      <c r="V6" s="139" t="str">
        <f t="shared" ref="V6:V27" si="0">IF(R6=0,"A","MA")</f>
        <v>MA</v>
      </c>
      <c r="W6" s="144"/>
      <c r="X6" s="266">
        <f>SUM(W6:W10)</f>
        <v>373.59456681740886</v>
      </c>
      <c r="Y6" s="242">
        <v>4</v>
      </c>
    </row>
    <row r="7" spans="1:25" x14ac:dyDescent="0.25">
      <c r="A7" s="103">
        <v>2</v>
      </c>
      <c r="B7" s="131" t="s">
        <v>104</v>
      </c>
      <c r="C7" s="91" t="s">
        <v>184</v>
      </c>
      <c r="D7" s="104">
        <v>5</v>
      </c>
      <c r="E7" s="105">
        <v>3</v>
      </c>
      <c r="F7" s="106">
        <v>0</v>
      </c>
      <c r="G7" s="104">
        <v>6</v>
      </c>
      <c r="H7" s="105">
        <v>2</v>
      </c>
      <c r="I7" s="106">
        <v>0</v>
      </c>
      <c r="J7" s="104">
        <v>6</v>
      </c>
      <c r="K7" s="105">
        <v>1</v>
      </c>
      <c r="L7" s="106">
        <v>1</v>
      </c>
      <c r="M7" s="104">
        <v>6</v>
      </c>
      <c r="N7" s="105">
        <v>2</v>
      </c>
      <c r="O7" s="107">
        <v>0</v>
      </c>
      <c r="P7" s="108">
        <f t="shared" ref="P7:P15" si="1">SUM(O7*2+N7*4+M7*5+L7*2+K7*4+J7*5+I7*2+H7*4+G7*5+F7*2+E7*4+D7*5)</f>
        <v>149</v>
      </c>
      <c r="Q7" s="284"/>
      <c r="R7" s="109">
        <v>0</v>
      </c>
      <c r="S7" s="105">
        <v>0</v>
      </c>
      <c r="T7" s="110" t="s">
        <v>58</v>
      </c>
      <c r="U7" s="111"/>
      <c r="V7" s="108" t="str">
        <f t="shared" si="0"/>
        <v>A</v>
      </c>
      <c r="W7" s="137">
        <f>SUM(P7/T7*100)</f>
        <v>98.284960422163593</v>
      </c>
      <c r="X7" s="198"/>
      <c r="Y7" s="243"/>
    </row>
    <row r="8" spans="1:25" x14ac:dyDescent="0.25">
      <c r="A8" s="103">
        <v>3</v>
      </c>
      <c r="B8" s="131" t="s">
        <v>138</v>
      </c>
      <c r="C8" s="91" t="s">
        <v>192</v>
      </c>
      <c r="D8" s="104">
        <v>6</v>
      </c>
      <c r="E8" s="105">
        <v>2</v>
      </c>
      <c r="F8" s="106">
        <v>0</v>
      </c>
      <c r="G8" s="104">
        <v>5</v>
      </c>
      <c r="H8" s="105">
        <v>3</v>
      </c>
      <c r="I8" s="106">
        <v>0</v>
      </c>
      <c r="J8" s="104">
        <v>4</v>
      </c>
      <c r="K8" s="105">
        <v>3</v>
      </c>
      <c r="L8" s="106">
        <v>0</v>
      </c>
      <c r="M8" s="104">
        <v>5</v>
      </c>
      <c r="N8" s="105">
        <v>3</v>
      </c>
      <c r="O8" s="107">
        <v>0</v>
      </c>
      <c r="P8" s="108">
        <f t="shared" si="1"/>
        <v>144</v>
      </c>
      <c r="Q8" s="284"/>
      <c r="R8" s="109">
        <v>0</v>
      </c>
      <c r="S8" s="105">
        <v>0</v>
      </c>
      <c r="T8" s="110" t="s">
        <v>59</v>
      </c>
      <c r="U8" s="111"/>
      <c r="V8" s="108" t="str">
        <f t="shared" si="0"/>
        <v>A</v>
      </c>
      <c r="W8" s="137">
        <f>SUM(P8/T8*100)</f>
        <v>141.83000098493056</v>
      </c>
      <c r="X8" s="198"/>
      <c r="Y8" s="243"/>
    </row>
    <row r="9" spans="1:25" x14ac:dyDescent="0.25">
      <c r="A9" s="103">
        <v>4</v>
      </c>
      <c r="B9" s="131" t="s">
        <v>139</v>
      </c>
      <c r="C9" s="91"/>
      <c r="D9" s="104">
        <v>3</v>
      </c>
      <c r="E9" s="105">
        <v>4</v>
      </c>
      <c r="F9" s="106">
        <v>1</v>
      </c>
      <c r="G9" s="104">
        <v>6</v>
      </c>
      <c r="H9" s="105">
        <v>1</v>
      </c>
      <c r="I9" s="106">
        <v>1</v>
      </c>
      <c r="J9" s="104">
        <v>5</v>
      </c>
      <c r="K9" s="105">
        <v>1</v>
      </c>
      <c r="L9" s="106">
        <v>0</v>
      </c>
      <c r="M9" s="104">
        <v>3</v>
      </c>
      <c r="N9" s="105">
        <v>1</v>
      </c>
      <c r="O9" s="107">
        <v>2</v>
      </c>
      <c r="P9" s="108">
        <f t="shared" si="1"/>
        <v>121</v>
      </c>
      <c r="Q9" s="284"/>
      <c r="R9" s="109">
        <v>0</v>
      </c>
      <c r="S9" s="105">
        <v>0</v>
      </c>
      <c r="T9" s="110" t="s">
        <v>60</v>
      </c>
      <c r="U9" s="111"/>
      <c r="V9" s="108" t="str">
        <f t="shared" si="0"/>
        <v>A</v>
      </c>
      <c r="W9" s="137">
        <f>SUM(P9/T9*100)</f>
        <v>62.804941347451468</v>
      </c>
      <c r="X9" s="198"/>
      <c r="Y9" s="243"/>
    </row>
    <row r="10" spans="1:25" ht="15.75" thickBot="1" x14ac:dyDescent="0.3">
      <c r="A10" s="103">
        <v>5</v>
      </c>
      <c r="B10" s="132" t="s">
        <v>172</v>
      </c>
      <c r="C10" s="92"/>
      <c r="D10" s="112">
        <v>7</v>
      </c>
      <c r="E10" s="113">
        <v>1</v>
      </c>
      <c r="F10" s="114">
        <v>0</v>
      </c>
      <c r="G10" s="112">
        <v>7</v>
      </c>
      <c r="H10" s="113">
        <v>1</v>
      </c>
      <c r="I10" s="114">
        <v>0</v>
      </c>
      <c r="J10" s="112">
        <v>6</v>
      </c>
      <c r="K10" s="113">
        <v>2</v>
      </c>
      <c r="L10" s="114">
        <v>0</v>
      </c>
      <c r="M10" s="112">
        <v>4</v>
      </c>
      <c r="N10" s="113">
        <v>4</v>
      </c>
      <c r="O10" s="115">
        <v>0</v>
      </c>
      <c r="P10" s="116">
        <f t="shared" si="1"/>
        <v>152</v>
      </c>
      <c r="Q10" s="285"/>
      <c r="R10" s="117">
        <v>0</v>
      </c>
      <c r="S10" s="113">
        <v>0</v>
      </c>
      <c r="T10" s="118" t="s">
        <v>61</v>
      </c>
      <c r="U10" s="119"/>
      <c r="V10" s="140" t="str">
        <f t="shared" si="0"/>
        <v>A</v>
      </c>
      <c r="W10" s="138">
        <f>SUM(P10/T10*100)</f>
        <v>70.674664062863258</v>
      </c>
      <c r="X10" s="199"/>
      <c r="Y10" s="244"/>
    </row>
    <row r="11" spans="1:25" x14ac:dyDescent="0.25">
      <c r="A11" s="103">
        <v>6</v>
      </c>
      <c r="B11" s="133" t="s">
        <v>108</v>
      </c>
      <c r="C11" s="93"/>
      <c r="D11" s="95">
        <v>4</v>
      </c>
      <c r="E11" s="96">
        <v>3</v>
      </c>
      <c r="F11" s="97">
        <v>1</v>
      </c>
      <c r="G11" s="95">
        <v>7</v>
      </c>
      <c r="H11" s="96">
        <v>1</v>
      </c>
      <c r="I11" s="97">
        <v>0</v>
      </c>
      <c r="J11" s="95">
        <v>6</v>
      </c>
      <c r="K11" s="96">
        <v>2</v>
      </c>
      <c r="L11" s="97">
        <v>0</v>
      </c>
      <c r="M11" s="95">
        <v>4</v>
      </c>
      <c r="N11" s="96">
        <v>4</v>
      </c>
      <c r="O11" s="98">
        <v>0</v>
      </c>
      <c r="P11" s="99">
        <f t="shared" si="1"/>
        <v>147</v>
      </c>
      <c r="Q11" s="283">
        <f t="shared" ref="Q11" si="2">SUM(P11+P12+P13+P14+P15)</f>
        <v>408</v>
      </c>
      <c r="R11" s="120">
        <v>0</v>
      </c>
      <c r="S11" s="96">
        <v>0</v>
      </c>
      <c r="T11" s="101" t="s">
        <v>88</v>
      </c>
      <c r="U11" s="102"/>
      <c r="V11" s="99" t="str">
        <f t="shared" si="0"/>
        <v>A</v>
      </c>
      <c r="W11" s="136">
        <f>SUM(P11/T11*100)</f>
        <v>92.452830188679243</v>
      </c>
      <c r="X11" s="266">
        <f t="shared" ref="X11" si="3">SUM(W11:W15)</f>
        <v>224.73778165554978</v>
      </c>
      <c r="Y11" s="236">
        <v>5</v>
      </c>
    </row>
    <row r="12" spans="1:25" ht="20.25" customHeight="1" x14ac:dyDescent="0.25">
      <c r="A12" s="103">
        <v>7</v>
      </c>
      <c r="B12" s="134" t="s">
        <v>173</v>
      </c>
      <c r="C12" s="91"/>
      <c r="D12" s="104">
        <v>0</v>
      </c>
      <c r="E12" s="105">
        <v>0</v>
      </c>
      <c r="F12" s="106">
        <v>0</v>
      </c>
      <c r="G12" s="104">
        <v>0</v>
      </c>
      <c r="H12" s="105">
        <v>0</v>
      </c>
      <c r="I12" s="106">
        <v>0</v>
      </c>
      <c r="J12" s="104">
        <v>0</v>
      </c>
      <c r="K12" s="105">
        <v>0</v>
      </c>
      <c r="L12" s="106">
        <v>0</v>
      </c>
      <c r="M12" s="104">
        <v>0</v>
      </c>
      <c r="N12" s="105">
        <v>0</v>
      </c>
      <c r="O12" s="107">
        <v>0</v>
      </c>
      <c r="P12" s="108">
        <f t="shared" si="1"/>
        <v>0</v>
      </c>
      <c r="Q12" s="284"/>
      <c r="R12" s="109">
        <v>0</v>
      </c>
      <c r="S12" s="121">
        <v>1</v>
      </c>
      <c r="T12" s="110" t="s">
        <v>191</v>
      </c>
      <c r="U12" s="111" t="s">
        <v>95</v>
      </c>
      <c r="V12" s="122" t="s">
        <v>93</v>
      </c>
      <c r="W12" s="145"/>
      <c r="X12" s="198"/>
      <c r="Y12" s="237"/>
    </row>
    <row r="13" spans="1:25" x14ac:dyDescent="0.25">
      <c r="A13" s="103">
        <v>8</v>
      </c>
      <c r="B13" s="134" t="s">
        <v>174</v>
      </c>
      <c r="C13" s="91" t="s">
        <v>185</v>
      </c>
      <c r="D13" s="104">
        <v>0</v>
      </c>
      <c r="E13" s="105">
        <v>0</v>
      </c>
      <c r="F13" s="106">
        <v>0</v>
      </c>
      <c r="G13" s="104">
        <v>0</v>
      </c>
      <c r="H13" s="105">
        <v>0</v>
      </c>
      <c r="I13" s="106">
        <v>0</v>
      </c>
      <c r="J13" s="104">
        <v>0</v>
      </c>
      <c r="K13" s="105">
        <v>0</v>
      </c>
      <c r="L13" s="106">
        <v>0</v>
      </c>
      <c r="M13" s="104">
        <v>0</v>
      </c>
      <c r="N13" s="105">
        <v>0</v>
      </c>
      <c r="O13" s="107">
        <v>0</v>
      </c>
      <c r="P13" s="108">
        <f t="shared" si="1"/>
        <v>0</v>
      </c>
      <c r="Q13" s="284"/>
      <c r="R13" s="109">
        <v>0</v>
      </c>
      <c r="S13" s="121">
        <v>1</v>
      </c>
      <c r="T13" s="110" t="s">
        <v>191</v>
      </c>
      <c r="U13" s="111" t="s">
        <v>95</v>
      </c>
      <c r="V13" s="122" t="s">
        <v>93</v>
      </c>
      <c r="W13" s="145"/>
      <c r="X13" s="198"/>
      <c r="Y13" s="237"/>
    </row>
    <row r="14" spans="1:25" x14ac:dyDescent="0.25">
      <c r="A14" s="103">
        <v>9</v>
      </c>
      <c r="B14" s="134" t="s">
        <v>140</v>
      </c>
      <c r="C14" s="91"/>
      <c r="D14" s="104">
        <v>5</v>
      </c>
      <c r="E14" s="105">
        <v>2</v>
      </c>
      <c r="F14" s="106">
        <v>1</v>
      </c>
      <c r="G14" s="104">
        <v>7</v>
      </c>
      <c r="H14" s="105">
        <v>1</v>
      </c>
      <c r="I14" s="106">
        <v>0</v>
      </c>
      <c r="J14" s="104">
        <v>4</v>
      </c>
      <c r="K14" s="105">
        <v>3</v>
      </c>
      <c r="L14" s="106">
        <v>1</v>
      </c>
      <c r="M14" s="104">
        <v>5</v>
      </c>
      <c r="N14" s="105">
        <v>2</v>
      </c>
      <c r="O14" s="107">
        <v>1</v>
      </c>
      <c r="P14" s="108">
        <f t="shared" si="1"/>
        <v>143</v>
      </c>
      <c r="Q14" s="284"/>
      <c r="R14" s="109">
        <v>0</v>
      </c>
      <c r="S14" s="105">
        <v>0</v>
      </c>
      <c r="T14" s="110" t="s">
        <v>81</v>
      </c>
      <c r="U14" s="111"/>
      <c r="V14" s="108" t="str">
        <f t="shared" si="0"/>
        <v>A</v>
      </c>
      <c r="W14" s="137">
        <f t="shared" ref="W14:W21" si="4">SUM(P14/T14*100)</f>
        <v>77.536192593395867</v>
      </c>
      <c r="X14" s="198"/>
      <c r="Y14" s="237"/>
    </row>
    <row r="15" spans="1:25" ht="15.75" thickBot="1" x14ac:dyDescent="0.3">
      <c r="A15" s="103">
        <v>10</v>
      </c>
      <c r="B15" s="135" t="s">
        <v>140</v>
      </c>
      <c r="C15" s="92"/>
      <c r="D15" s="112">
        <v>3</v>
      </c>
      <c r="E15" s="113">
        <v>4</v>
      </c>
      <c r="F15" s="114">
        <v>1</v>
      </c>
      <c r="G15" s="112">
        <v>1</v>
      </c>
      <c r="H15" s="113">
        <v>7</v>
      </c>
      <c r="I15" s="114">
        <v>0</v>
      </c>
      <c r="J15" s="112">
        <v>2</v>
      </c>
      <c r="K15" s="113">
        <v>3</v>
      </c>
      <c r="L15" s="114">
        <v>1</v>
      </c>
      <c r="M15" s="112">
        <v>2</v>
      </c>
      <c r="N15" s="113">
        <v>3</v>
      </c>
      <c r="O15" s="115">
        <v>3</v>
      </c>
      <c r="P15" s="116">
        <f t="shared" si="1"/>
        <v>118</v>
      </c>
      <c r="Q15" s="285"/>
      <c r="R15" s="117">
        <v>0</v>
      </c>
      <c r="S15" s="113">
        <v>0</v>
      </c>
      <c r="T15" s="118" t="s">
        <v>87</v>
      </c>
      <c r="U15" s="119"/>
      <c r="V15" s="140" t="str">
        <f t="shared" si="0"/>
        <v>A</v>
      </c>
      <c r="W15" s="138">
        <f t="shared" si="4"/>
        <v>54.748758873474692</v>
      </c>
      <c r="X15" s="199"/>
      <c r="Y15" s="238"/>
    </row>
    <row r="16" spans="1:25" x14ac:dyDescent="0.25">
      <c r="A16" s="103">
        <v>11</v>
      </c>
      <c r="B16" s="133" t="s">
        <v>112</v>
      </c>
      <c r="C16" s="93"/>
      <c r="D16" s="95">
        <v>5</v>
      </c>
      <c r="E16" s="96">
        <v>3</v>
      </c>
      <c r="F16" s="97">
        <v>0</v>
      </c>
      <c r="G16" s="95">
        <v>7</v>
      </c>
      <c r="H16" s="96">
        <v>0</v>
      </c>
      <c r="I16" s="97">
        <v>0</v>
      </c>
      <c r="J16" s="95">
        <v>3</v>
      </c>
      <c r="K16" s="96">
        <v>3</v>
      </c>
      <c r="L16" s="97">
        <v>1</v>
      </c>
      <c r="M16" s="95">
        <v>7</v>
      </c>
      <c r="N16" s="96">
        <v>1</v>
      </c>
      <c r="O16" s="98">
        <v>0</v>
      </c>
      <c r="P16" s="99">
        <f t="shared" ref="P16:P40" si="5">SUM(O16*2+N16*4+M16*5+L16*2+K16*4+J16*5+I16*2+H16*4+G16*5+F16*2+E16*4+D16*5)</f>
        <v>140</v>
      </c>
      <c r="Q16" s="283">
        <f t="shared" ref="Q16" si="6">SUM(P16+P17+P18+P19+P20)</f>
        <v>706</v>
      </c>
      <c r="R16" s="120">
        <v>0</v>
      </c>
      <c r="S16" s="96">
        <v>0</v>
      </c>
      <c r="T16" s="101" t="s">
        <v>68</v>
      </c>
      <c r="U16" s="102"/>
      <c r="V16" s="99" t="str">
        <f t="shared" si="0"/>
        <v>A</v>
      </c>
      <c r="W16" s="136">
        <f t="shared" si="4"/>
        <v>80.822075972751421</v>
      </c>
      <c r="X16" s="266">
        <f t="shared" ref="X16" si="7">SUM(W16:W20)</f>
        <v>427.5920169037588</v>
      </c>
      <c r="Y16" s="239" t="s">
        <v>168</v>
      </c>
    </row>
    <row r="17" spans="1:25" x14ac:dyDescent="0.25">
      <c r="A17" s="103">
        <v>12</v>
      </c>
      <c r="B17" s="134" t="s">
        <v>142</v>
      </c>
      <c r="C17" s="91"/>
      <c r="D17" s="104">
        <v>5</v>
      </c>
      <c r="E17" s="105">
        <v>2</v>
      </c>
      <c r="F17" s="106">
        <v>1</v>
      </c>
      <c r="G17" s="104">
        <v>5</v>
      </c>
      <c r="H17" s="105">
        <v>2</v>
      </c>
      <c r="I17" s="106">
        <v>0</v>
      </c>
      <c r="J17" s="104">
        <v>4</v>
      </c>
      <c r="K17" s="105">
        <v>1</v>
      </c>
      <c r="L17" s="106">
        <v>3</v>
      </c>
      <c r="M17" s="104">
        <v>4</v>
      </c>
      <c r="N17" s="105">
        <v>2</v>
      </c>
      <c r="O17" s="107">
        <v>2</v>
      </c>
      <c r="P17" s="108">
        <f t="shared" si="5"/>
        <v>130</v>
      </c>
      <c r="Q17" s="284"/>
      <c r="R17" s="109">
        <v>0</v>
      </c>
      <c r="S17" s="105">
        <v>0</v>
      </c>
      <c r="T17" s="110" t="s">
        <v>69</v>
      </c>
      <c r="U17" s="111"/>
      <c r="V17" s="108" t="str">
        <f t="shared" si="0"/>
        <v>A</v>
      </c>
      <c r="W17" s="137">
        <f t="shared" si="4"/>
        <v>95.672652340300274</v>
      </c>
      <c r="X17" s="198"/>
      <c r="Y17" s="240"/>
    </row>
    <row r="18" spans="1:25" x14ac:dyDescent="0.25">
      <c r="A18" s="103">
        <v>13</v>
      </c>
      <c r="B18" s="134" t="s">
        <v>175</v>
      </c>
      <c r="C18" s="91" t="s">
        <v>24</v>
      </c>
      <c r="D18" s="104">
        <v>5</v>
      </c>
      <c r="E18" s="105">
        <v>2</v>
      </c>
      <c r="F18" s="106">
        <v>1</v>
      </c>
      <c r="G18" s="104">
        <v>6</v>
      </c>
      <c r="H18" s="105">
        <v>1</v>
      </c>
      <c r="I18" s="106">
        <v>1</v>
      </c>
      <c r="J18" s="104">
        <v>8</v>
      </c>
      <c r="K18" s="105">
        <v>0</v>
      </c>
      <c r="L18" s="106">
        <v>0</v>
      </c>
      <c r="M18" s="104">
        <v>7</v>
      </c>
      <c r="N18" s="105">
        <v>1</v>
      </c>
      <c r="O18" s="107">
        <v>0</v>
      </c>
      <c r="P18" s="108">
        <f t="shared" si="5"/>
        <v>150</v>
      </c>
      <c r="Q18" s="284"/>
      <c r="R18" s="109">
        <v>0</v>
      </c>
      <c r="S18" s="105">
        <v>0</v>
      </c>
      <c r="T18" s="110" t="s">
        <v>70</v>
      </c>
      <c r="U18" s="111"/>
      <c r="V18" s="108" t="str">
        <f t="shared" si="0"/>
        <v>A</v>
      </c>
      <c r="W18" s="137">
        <f t="shared" si="4"/>
        <v>91.257528746121551</v>
      </c>
      <c r="X18" s="198"/>
      <c r="Y18" s="240"/>
    </row>
    <row r="19" spans="1:25" x14ac:dyDescent="0.25">
      <c r="A19" s="103">
        <v>14</v>
      </c>
      <c r="B19" s="134" t="s">
        <v>144</v>
      </c>
      <c r="C19" s="91"/>
      <c r="D19" s="104">
        <v>7</v>
      </c>
      <c r="E19" s="105">
        <v>1</v>
      </c>
      <c r="F19" s="106">
        <v>0</v>
      </c>
      <c r="G19" s="104">
        <v>4</v>
      </c>
      <c r="H19" s="105">
        <v>3</v>
      </c>
      <c r="I19" s="106">
        <v>1</v>
      </c>
      <c r="J19" s="104">
        <v>3</v>
      </c>
      <c r="K19" s="105">
        <v>3</v>
      </c>
      <c r="L19" s="106">
        <v>2</v>
      </c>
      <c r="M19" s="104">
        <v>7</v>
      </c>
      <c r="N19" s="105">
        <v>1</v>
      </c>
      <c r="O19" s="107">
        <v>0</v>
      </c>
      <c r="P19" s="108">
        <f t="shared" si="5"/>
        <v>143</v>
      </c>
      <c r="Q19" s="284"/>
      <c r="R19" s="109">
        <v>0</v>
      </c>
      <c r="S19" s="105">
        <v>0</v>
      </c>
      <c r="T19" s="110" t="s">
        <v>71</v>
      </c>
      <c r="U19" s="111"/>
      <c r="V19" s="108" t="str">
        <f t="shared" si="0"/>
        <v>A</v>
      </c>
      <c r="W19" s="137">
        <f t="shared" si="4"/>
        <v>81.509347925216602</v>
      </c>
      <c r="X19" s="198"/>
      <c r="Y19" s="240"/>
    </row>
    <row r="20" spans="1:25" ht="15.75" thickBot="1" x14ac:dyDescent="0.3">
      <c r="A20" s="103">
        <v>15</v>
      </c>
      <c r="B20" s="135" t="s">
        <v>116</v>
      </c>
      <c r="C20" s="92"/>
      <c r="D20" s="112">
        <v>7</v>
      </c>
      <c r="E20" s="113">
        <v>0</v>
      </c>
      <c r="F20" s="114">
        <v>1</v>
      </c>
      <c r="G20" s="112">
        <v>8</v>
      </c>
      <c r="H20" s="113">
        <v>0</v>
      </c>
      <c r="I20" s="114">
        <v>0</v>
      </c>
      <c r="J20" s="112">
        <v>5</v>
      </c>
      <c r="K20" s="113">
        <v>1</v>
      </c>
      <c r="L20" s="114">
        <v>1</v>
      </c>
      <c r="M20" s="112">
        <v>3</v>
      </c>
      <c r="N20" s="113">
        <v>5</v>
      </c>
      <c r="O20" s="115">
        <v>0</v>
      </c>
      <c r="P20" s="116">
        <f t="shared" si="5"/>
        <v>143</v>
      </c>
      <c r="Q20" s="285"/>
      <c r="R20" s="117">
        <v>0</v>
      </c>
      <c r="S20" s="113">
        <v>0</v>
      </c>
      <c r="T20" s="118" t="s">
        <v>72</v>
      </c>
      <c r="U20" s="119"/>
      <c r="V20" s="140" t="str">
        <f t="shared" si="0"/>
        <v>A</v>
      </c>
      <c r="W20" s="138">
        <f t="shared" si="4"/>
        <v>78.33041191936897</v>
      </c>
      <c r="X20" s="199"/>
      <c r="Y20" s="241"/>
    </row>
    <row r="21" spans="1:25" x14ac:dyDescent="0.25">
      <c r="A21" s="103">
        <v>16</v>
      </c>
      <c r="B21" s="133" t="s">
        <v>176</v>
      </c>
      <c r="C21" s="93"/>
      <c r="D21" s="95">
        <v>4</v>
      </c>
      <c r="E21" s="96">
        <v>1</v>
      </c>
      <c r="F21" s="97">
        <v>2</v>
      </c>
      <c r="G21" s="95">
        <v>1</v>
      </c>
      <c r="H21" s="96">
        <v>5</v>
      </c>
      <c r="I21" s="97">
        <v>2</v>
      </c>
      <c r="J21" s="95">
        <v>3</v>
      </c>
      <c r="K21" s="96">
        <v>5</v>
      </c>
      <c r="L21" s="97">
        <v>0</v>
      </c>
      <c r="M21" s="95">
        <v>4</v>
      </c>
      <c r="N21" s="96">
        <v>2</v>
      </c>
      <c r="O21" s="98">
        <v>1</v>
      </c>
      <c r="P21" s="99">
        <f t="shared" si="5"/>
        <v>122</v>
      </c>
      <c r="Q21" s="283">
        <v>122</v>
      </c>
      <c r="R21" s="120">
        <v>0</v>
      </c>
      <c r="S21" s="96">
        <v>0</v>
      </c>
      <c r="T21" s="101" t="s">
        <v>78</v>
      </c>
      <c r="U21" s="102"/>
      <c r="V21" s="99" t="str">
        <f t="shared" si="0"/>
        <v>A</v>
      </c>
      <c r="W21" s="136">
        <f t="shared" si="4"/>
        <v>70.495781809776958</v>
      </c>
      <c r="X21" s="266">
        <f t="shared" ref="X21" si="8">SUM(W21:W25)</f>
        <v>110.71533324348567</v>
      </c>
      <c r="Y21" s="236">
        <v>7</v>
      </c>
    </row>
    <row r="22" spans="1:25" x14ac:dyDescent="0.25">
      <c r="A22" s="103">
        <v>17</v>
      </c>
      <c r="B22" s="134" t="s">
        <v>177</v>
      </c>
      <c r="C22" s="91" t="s">
        <v>186</v>
      </c>
      <c r="D22" s="104">
        <v>1</v>
      </c>
      <c r="E22" s="105">
        <v>2</v>
      </c>
      <c r="F22" s="106">
        <v>1</v>
      </c>
      <c r="G22" s="104">
        <v>1</v>
      </c>
      <c r="H22" s="105">
        <v>3</v>
      </c>
      <c r="I22" s="106">
        <v>0</v>
      </c>
      <c r="J22" s="104">
        <v>2</v>
      </c>
      <c r="K22" s="105">
        <v>1</v>
      </c>
      <c r="L22" s="106">
        <v>1</v>
      </c>
      <c r="M22" s="104">
        <v>3</v>
      </c>
      <c r="N22" s="105">
        <v>1</v>
      </c>
      <c r="O22" s="107">
        <v>0</v>
      </c>
      <c r="P22" s="122">
        <f t="shared" si="5"/>
        <v>67</v>
      </c>
      <c r="Q22" s="284"/>
      <c r="R22" s="123">
        <v>1</v>
      </c>
      <c r="S22" s="105">
        <v>0</v>
      </c>
      <c r="T22" s="110" t="s">
        <v>80</v>
      </c>
      <c r="U22" s="111" t="s">
        <v>86</v>
      </c>
      <c r="V22" s="122" t="str">
        <f t="shared" si="0"/>
        <v>MA</v>
      </c>
      <c r="W22" s="145"/>
      <c r="X22" s="198"/>
      <c r="Y22" s="237"/>
    </row>
    <row r="23" spans="1:25" x14ac:dyDescent="0.25">
      <c r="A23" s="103">
        <v>18</v>
      </c>
      <c r="B23" s="134" t="s">
        <v>178</v>
      </c>
      <c r="C23" s="91" t="s">
        <v>187</v>
      </c>
      <c r="D23" s="104">
        <v>0</v>
      </c>
      <c r="E23" s="105">
        <v>2</v>
      </c>
      <c r="F23" s="106">
        <v>3</v>
      </c>
      <c r="G23" s="104">
        <v>1</v>
      </c>
      <c r="H23" s="105">
        <v>1</v>
      </c>
      <c r="I23" s="106">
        <v>4</v>
      </c>
      <c r="J23" s="104">
        <v>1</v>
      </c>
      <c r="K23" s="105">
        <v>5</v>
      </c>
      <c r="L23" s="106">
        <v>2</v>
      </c>
      <c r="M23" s="104">
        <v>3</v>
      </c>
      <c r="N23" s="105">
        <v>2</v>
      </c>
      <c r="O23" s="107">
        <v>1</v>
      </c>
      <c r="P23" s="122">
        <f t="shared" si="5"/>
        <v>85</v>
      </c>
      <c r="Q23" s="284"/>
      <c r="R23" s="109">
        <v>0</v>
      </c>
      <c r="S23" s="105">
        <v>0</v>
      </c>
      <c r="T23" s="110" t="s">
        <v>79</v>
      </c>
      <c r="U23" s="111"/>
      <c r="V23" s="108" t="str">
        <f t="shared" si="0"/>
        <v>A</v>
      </c>
      <c r="W23" s="137">
        <f>SUM(P23/T23*100)</f>
        <v>40.219551433708716</v>
      </c>
      <c r="X23" s="198"/>
      <c r="Y23" s="237"/>
    </row>
    <row r="24" spans="1:25" x14ac:dyDescent="0.25">
      <c r="A24" s="103">
        <v>19</v>
      </c>
      <c r="B24" s="134" t="s">
        <v>117</v>
      </c>
      <c r="C24" s="91" t="s">
        <v>188</v>
      </c>
      <c r="D24" s="104">
        <v>1</v>
      </c>
      <c r="E24" s="105">
        <v>2</v>
      </c>
      <c r="F24" s="106">
        <v>0</v>
      </c>
      <c r="G24" s="104">
        <v>0</v>
      </c>
      <c r="H24" s="105">
        <v>1</v>
      </c>
      <c r="I24" s="106">
        <v>2</v>
      </c>
      <c r="J24" s="104">
        <v>1</v>
      </c>
      <c r="K24" s="105">
        <v>0</v>
      </c>
      <c r="L24" s="106">
        <v>3</v>
      </c>
      <c r="M24" s="104">
        <v>0</v>
      </c>
      <c r="N24" s="105">
        <v>3</v>
      </c>
      <c r="O24" s="107">
        <v>1</v>
      </c>
      <c r="P24" s="122">
        <f t="shared" si="5"/>
        <v>46</v>
      </c>
      <c r="Q24" s="284"/>
      <c r="R24" s="109">
        <v>0</v>
      </c>
      <c r="S24" s="121">
        <v>1</v>
      </c>
      <c r="T24" s="110" t="s">
        <v>80</v>
      </c>
      <c r="U24" s="111" t="s">
        <v>86</v>
      </c>
      <c r="V24" s="122" t="str">
        <f t="shared" si="0"/>
        <v>A</v>
      </c>
      <c r="W24" s="145"/>
      <c r="X24" s="198"/>
      <c r="Y24" s="237"/>
    </row>
    <row r="25" spans="1:25" ht="15.75" thickBot="1" x14ac:dyDescent="0.3">
      <c r="A25" s="103">
        <v>20</v>
      </c>
      <c r="B25" s="135" t="s">
        <v>120</v>
      </c>
      <c r="C25" s="92"/>
      <c r="D25" s="112">
        <v>4</v>
      </c>
      <c r="E25" s="113">
        <v>2</v>
      </c>
      <c r="F25" s="114">
        <v>0</v>
      </c>
      <c r="G25" s="112">
        <v>4</v>
      </c>
      <c r="H25" s="113">
        <v>2</v>
      </c>
      <c r="I25" s="114">
        <v>0</v>
      </c>
      <c r="J25" s="112">
        <v>2</v>
      </c>
      <c r="K25" s="113">
        <v>2</v>
      </c>
      <c r="L25" s="114">
        <v>2</v>
      </c>
      <c r="M25" s="112">
        <v>0</v>
      </c>
      <c r="N25" s="113">
        <v>2</v>
      </c>
      <c r="O25" s="115">
        <v>2</v>
      </c>
      <c r="P25" s="124">
        <f t="shared" si="5"/>
        <v>90</v>
      </c>
      <c r="Q25" s="285"/>
      <c r="R25" s="117">
        <v>1</v>
      </c>
      <c r="S25" s="113">
        <v>0</v>
      </c>
      <c r="T25" s="118" t="s">
        <v>80</v>
      </c>
      <c r="U25" s="119" t="s">
        <v>67</v>
      </c>
      <c r="V25" s="141" t="str">
        <f t="shared" si="0"/>
        <v>MA</v>
      </c>
      <c r="W25" s="146"/>
      <c r="X25" s="199"/>
      <c r="Y25" s="238"/>
    </row>
    <row r="26" spans="1:25" x14ac:dyDescent="0.25">
      <c r="A26" s="103">
        <v>21</v>
      </c>
      <c r="B26" s="133" t="s">
        <v>147</v>
      </c>
      <c r="C26" s="93"/>
      <c r="D26" s="95">
        <v>1</v>
      </c>
      <c r="E26" s="96">
        <v>4</v>
      </c>
      <c r="F26" s="97">
        <v>3</v>
      </c>
      <c r="G26" s="95">
        <v>1</v>
      </c>
      <c r="H26" s="96">
        <v>6</v>
      </c>
      <c r="I26" s="97">
        <v>1</v>
      </c>
      <c r="J26" s="95">
        <v>4</v>
      </c>
      <c r="K26" s="96">
        <v>3</v>
      </c>
      <c r="L26" s="97">
        <v>1</v>
      </c>
      <c r="M26" s="95">
        <v>3</v>
      </c>
      <c r="N26" s="96">
        <v>2</v>
      </c>
      <c r="O26" s="98">
        <v>3</v>
      </c>
      <c r="P26" s="99">
        <f t="shared" si="5"/>
        <v>121</v>
      </c>
      <c r="Q26" s="283">
        <v>359</v>
      </c>
      <c r="R26" s="120">
        <v>0</v>
      </c>
      <c r="S26" s="96">
        <v>0</v>
      </c>
      <c r="T26" s="101" t="s">
        <v>82</v>
      </c>
      <c r="U26" s="102"/>
      <c r="V26" s="99" t="str">
        <f t="shared" si="0"/>
        <v>A</v>
      </c>
      <c r="W26" s="136">
        <f>SUM(P26/T26*100)</f>
        <v>84.232509571876079</v>
      </c>
      <c r="X26" s="266">
        <f t="shared" ref="X26" si="9">SUM(W26:W30)</f>
        <v>157.36391576789129</v>
      </c>
      <c r="Y26" s="236">
        <v>6</v>
      </c>
    </row>
    <row r="27" spans="1:25" x14ac:dyDescent="0.25">
      <c r="A27" s="103">
        <v>22</v>
      </c>
      <c r="B27" s="134" t="s">
        <v>148</v>
      </c>
      <c r="C27" s="91" t="s">
        <v>26</v>
      </c>
      <c r="D27" s="104">
        <v>0</v>
      </c>
      <c r="E27" s="105">
        <v>0</v>
      </c>
      <c r="F27" s="106">
        <v>0</v>
      </c>
      <c r="G27" s="104">
        <v>0</v>
      </c>
      <c r="H27" s="105">
        <v>0</v>
      </c>
      <c r="I27" s="106">
        <v>0</v>
      </c>
      <c r="J27" s="104">
        <v>0</v>
      </c>
      <c r="K27" s="105">
        <v>0</v>
      </c>
      <c r="L27" s="106">
        <v>0</v>
      </c>
      <c r="M27" s="104">
        <v>0</v>
      </c>
      <c r="N27" s="105">
        <v>0</v>
      </c>
      <c r="O27" s="107">
        <v>0</v>
      </c>
      <c r="P27" s="122">
        <f t="shared" si="5"/>
        <v>0</v>
      </c>
      <c r="Q27" s="284"/>
      <c r="R27" s="123">
        <v>1</v>
      </c>
      <c r="S27" s="105">
        <v>0</v>
      </c>
      <c r="T27" s="110" t="s">
        <v>80</v>
      </c>
      <c r="U27" s="111" t="s">
        <v>67</v>
      </c>
      <c r="V27" s="122" t="str">
        <f t="shared" si="0"/>
        <v>MA</v>
      </c>
      <c r="W27" s="145"/>
      <c r="X27" s="198"/>
      <c r="Y27" s="237"/>
    </row>
    <row r="28" spans="1:25" x14ac:dyDescent="0.25">
      <c r="A28" s="103">
        <v>23</v>
      </c>
      <c r="B28" s="134" t="s">
        <v>179</v>
      </c>
      <c r="C28" s="91"/>
      <c r="D28" s="104">
        <v>1</v>
      </c>
      <c r="E28" s="105">
        <v>2</v>
      </c>
      <c r="F28" s="106">
        <v>5</v>
      </c>
      <c r="G28" s="104">
        <v>2</v>
      </c>
      <c r="H28" s="105">
        <v>3</v>
      </c>
      <c r="I28" s="106">
        <v>3</v>
      </c>
      <c r="J28" s="104">
        <v>2</v>
      </c>
      <c r="K28" s="105">
        <v>2</v>
      </c>
      <c r="L28" s="106">
        <v>3</v>
      </c>
      <c r="M28" s="104">
        <v>1</v>
      </c>
      <c r="N28" s="105">
        <v>2</v>
      </c>
      <c r="O28" s="107">
        <v>5</v>
      </c>
      <c r="P28" s="122">
        <f t="shared" si="5"/>
        <v>98</v>
      </c>
      <c r="Q28" s="284"/>
      <c r="R28" s="109">
        <v>0</v>
      </c>
      <c r="S28" s="105">
        <v>0</v>
      </c>
      <c r="T28" s="110" t="s">
        <v>84</v>
      </c>
      <c r="U28" s="111"/>
      <c r="V28" s="122" t="s">
        <v>93</v>
      </c>
      <c r="W28" s="145"/>
      <c r="X28" s="198"/>
      <c r="Y28" s="237"/>
    </row>
    <row r="29" spans="1:25" x14ac:dyDescent="0.25">
      <c r="A29" s="103">
        <v>24</v>
      </c>
      <c r="B29" s="134" t="s">
        <v>180</v>
      </c>
      <c r="C29" s="91"/>
      <c r="D29" s="104">
        <v>4</v>
      </c>
      <c r="E29" s="105">
        <v>1</v>
      </c>
      <c r="F29" s="106">
        <v>3</v>
      </c>
      <c r="G29" s="104">
        <v>3</v>
      </c>
      <c r="H29" s="105">
        <v>4</v>
      </c>
      <c r="I29" s="106">
        <v>1</v>
      </c>
      <c r="J29" s="104">
        <v>0</v>
      </c>
      <c r="K29" s="105">
        <v>3</v>
      </c>
      <c r="L29" s="106">
        <v>2</v>
      </c>
      <c r="M29" s="104">
        <v>2</v>
      </c>
      <c r="N29" s="105">
        <v>5</v>
      </c>
      <c r="O29" s="107">
        <v>1</v>
      </c>
      <c r="P29" s="108">
        <f t="shared" si="5"/>
        <v>111</v>
      </c>
      <c r="Q29" s="284"/>
      <c r="R29" s="123">
        <v>1</v>
      </c>
      <c r="S29" s="105">
        <v>0</v>
      </c>
      <c r="T29" s="110" t="s">
        <v>83</v>
      </c>
      <c r="U29" s="111" t="s">
        <v>86</v>
      </c>
      <c r="V29" s="122" t="str">
        <f t="shared" ref="V29:V40" si="10">IF(R29=0,"A","MA")</f>
        <v>MA</v>
      </c>
      <c r="W29" s="145"/>
      <c r="X29" s="198"/>
      <c r="Y29" s="237"/>
    </row>
    <row r="30" spans="1:25" ht="15.75" thickBot="1" x14ac:dyDescent="0.3">
      <c r="A30" s="103">
        <v>25</v>
      </c>
      <c r="B30" s="135" t="s">
        <v>149</v>
      </c>
      <c r="C30" s="92"/>
      <c r="D30" s="112">
        <v>3</v>
      </c>
      <c r="E30" s="113">
        <v>3</v>
      </c>
      <c r="F30" s="114">
        <v>2</v>
      </c>
      <c r="G30" s="112">
        <v>4</v>
      </c>
      <c r="H30" s="113">
        <v>2</v>
      </c>
      <c r="I30" s="114">
        <v>2</v>
      </c>
      <c r="J30" s="112">
        <v>4</v>
      </c>
      <c r="K30" s="113">
        <v>3</v>
      </c>
      <c r="L30" s="114">
        <v>1</v>
      </c>
      <c r="M30" s="112">
        <v>4</v>
      </c>
      <c r="N30" s="113">
        <v>1</v>
      </c>
      <c r="O30" s="115">
        <v>3</v>
      </c>
      <c r="P30" s="116">
        <f t="shared" si="5"/>
        <v>127</v>
      </c>
      <c r="Q30" s="285"/>
      <c r="R30" s="117">
        <v>0</v>
      </c>
      <c r="S30" s="113">
        <v>0</v>
      </c>
      <c r="T30" s="118" t="s">
        <v>85</v>
      </c>
      <c r="U30" s="119"/>
      <c r="V30" s="140" t="str">
        <f t="shared" si="10"/>
        <v>A</v>
      </c>
      <c r="W30" s="138">
        <f>SUM(P30/T30*100)</f>
        <v>73.131406196015206</v>
      </c>
      <c r="X30" s="199"/>
      <c r="Y30" s="238"/>
    </row>
    <row r="31" spans="1:25" x14ac:dyDescent="0.25">
      <c r="A31" s="103">
        <v>26</v>
      </c>
      <c r="B31" s="133" t="s">
        <v>150</v>
      </c>
      <c r="C31" s="93"/>
      <c r="D31" s="95">
        <v>3</v>
      </c>
      <c r="E31" s="96">
        <v>5</v>
      </c>
      <c r="F31" s="97">
        <v>0</v>
      </c>
      <c r="G31" s="95">
        <v>4</v>
      </c>
      <c r="H31" s="96">
        <v>3</v>
      </c>
      <c r="I31" s="97">
        <v>0</v>
      </c>
      <c r="J31" s="95">
        <v>3</v>
      </c>
      <c r="K31" s="96">
        <v>3</v>
      </c>
      <c r="L31" s="97">
        <v>2</v>
      </c>
      <c r="M31" s="95">
        <v>7</v>
      </c>
      <c r="N31" s="96">
        <v>1</v>
      </c>
      <c r="O31" s="98">
        <v>0</v>
      </c>
      <c r="P31" s="99">
        <f t="shared" si="5"/>
        <v>137</v>
      </c>
      <c r="Q31" s="283">
        <f t="shared" ref="Q31" si="11">SUM(P31+P32+P33+P34+P35)</f>
        <v>694</v>
      </c>
      <c r="R31" s="120">
        <v>0</v>
      </c>
      <c r="S31" s="96">
        <v>0</v>
      </c>
      <c r="T31" s="101" t="s">
        <v>62</v>
      </c>
      <c r="U31" s="102"/>
      <c r="V31" s="99" t="str">
        <f t="shared" si="10"/>
        <v>A</v>
      </c>
      <c r="W31" s="142">
        <f>SUM(P31/T31*100)</f>
        <v>93.732895457033393</v>
      </c>
      <c r="X31" s="266">
        <f t="shared" ref="X31" si="12">SUM(W31:W35)</f>
        <v>416.58098795198185</v>
      </c>
      <c r="Y31" s="239" t="s">
        <v>169</v>
      </c>
    </row>
    <row r="32" spans="1:25" x14ac:dyDescent="0.25">
      <c r="A32" s="103">
        <v>27</v>
      </c>
      <c r="B32" s="134" t="s">
        <v>127</v>
      </c>
      <c r="C32" s="91"/>
      <c r="D32" s="104">
        <v>5</v>
      </c>
      <c r="E32" s="105">
        <v>3</v>
      </c>
      <c r="F32" s="106">
        <v>0</v>
      </c>
      <c r="G32" s="104">
        <v>5</v>
      </c>
      <c r="H32" s="105">
        <v>2</v>
      </c>
      <c r="I32" s="106">
        <v>1</v>
      </c>
      <c r="J32" s="104">
        <v>5</v>
      </c>
      <c r="K32" s="105">
        <v>3</v>
      </c>
      <c r="L32" s="106">
        <v>0</v>
      </c>
      <c r="M32" s="104">
        <v>7</v>
      </c>
      <c r="N32" s="105">
        <v>1</v>
      </c>
      <c r="O32" s="107">
        <v>0</v>
      </c>
      <c r="P32" s="108">
        <f t="shared" si="5"/>
        <v>148</v>
      </c>
      <c r="Q32" s="284"/>
      <c r="R32" s="109">
        <v>0</v>
      </c>
      <c r="S32" s="105">
        <v>0</v>
      </c>
      <c r="T32" s="110" t="s">
        <v>63</v>
      </c>
      <c r="U32" s="111"/>
      <c r="V32" s="108" t="str">
        <f t="shared" si="10"/>
        <v>A</v>
      </c>
      <c r="W32" s="137">
        <f>SUM(P32/T32*100)</f>
        <v>111.22801743574327</v>
      </c>
      <c r="X32" s="198"/>
      <c r="Y32" s="240"/>
    </row>
    <row r="33" spans="1:25" x14ac:dyDescent="0.25">
      <c r="A33" s="103">
        <v>28</v>
      </c>
      <c r="B33" s="134" t="s">
        <v>181</v>
      </c>
      <c r="C33" s="91" t="s">
        <v>189</v>
      </c>
      <c r="D33" s="104">
        <v>5</v>
      </c>
      <c r="E33" s="105">
        <v>2</v>
      </c>
      <c r="F33" s="106">
        <v>0</v>
      </c>
      <c r="G33" s="104">
        <v>4</v>
      </c>
      <c r="H33" s="105">
        <v>2</v>
      </c>
      <c r="I33" s="106">
        <v>1</v>
      </c>
      <c r="J33" s="104">
        <v>2</v>
      </c>
      <c r="K33" s="105">
        <v>4</v>
      </c>
      <c r="L33" s="106">
        <v>2</v>
      </c>
      <c r="M33" s="104">
        <v>3</v>
      </c>
      <c r="N33" s="105">
        <v>4</v>
      </c>
      <c r="O33" s="107">
        <v>1</v>
      </c>
      <c r="P33" s="108">
        <f>SUM(O33*2+N33*4+M33*5+L33*2+K33*4+J33*5+I33*2+H33*4+G33*5+F33*2+E33*4+D33*5)</f>
        <v>126</v>
      </c>
      <c r="Q33" s="284"/>
      <c r="R33" s="109">
        <v>0</v>
      </c>
      <c r="S33" s="105">
        <v>0</v>
      </c>
      <c r="T33" s="110" t="s">
        <v>64</v>
      </c>
      <c r="U33" s="111"/>
      <c r="V33" s="108" t="str">
        <f t="shared" si="10"/>
        <v>A</v>
      </c>
      <c r="W33" s="137">
        <f>SUM(P33/T33*100)</f>
        <v>85.528102090686943</v>
      </c>
      <c r="X33" s="198"/>
      <c r="Y33" s="240"/>
    </row>
    <row r="34" spans="1:25" x14ac:dyDescent="0.25">
      <c r="A34" s="103">
        <v>29</v>
      </c>
      <c r="B34" s="134" t="s">
        <v>129</v>
      </c>
      <c r="C34" s="91"/>
      <c r="D34" s="104">
        <v>2</v>
      </c>
      <c r="E34" s="105">
        <v>6</v>
      </c>
      <c r="F34" s="106">
        <v>0</v>
      </c>
      <c r="G34" s="104">
        <v>4</v>
      </c>
      <c r="H34" s="105">
        <v>3</v>
      </c>
      <c r="I34" s="106">
        <v>1</v>
      </c>
      <c r="J34" s="104">
        <v>2</v>
      </c>
      <c r="K34" s="105">
        <v>5</v>
      </c>
      <c r="L34" s="106">
        <v>1</v>
      </c>
      <c r="M34" s="104">
        <v>0</v>
      </c>
      <c r="N34" s="105">
        <v>7</v>
      </c>
      <c r="O34" s="107">
        <v>1</v>
      </c>
      <c r="P34" s="108">
        <f>SUM(O34*2+N34*4+M34*5+L34*2+K34*4+J34*5+I34*2+H34*4+G34*5+F34*2+E34*4+D34*5)</f>
        <v>130</v>
      </c>
      <c r="Q34" s="284"/>
      <c r="R34" s="123">
        <v>1</v>
      </c>
      <c r="S34" s="105">
        <v>0</v>
      </c>
      <c r="T34" s="110" t="s">
        <v>65</v>
      </c>
      <c r="U34" s="111" t="s">
        <v>67</v>
      </c>
      <c r="V34" s="122" t="str">
        <f t="shared" si="10"/>
        <v>MA</v>
      </c>
      <c r="W34" s="145"/>
      <c r="X34" s="198"/>
      <c r="Y34" s="240"/>
    </row>
    <row r="35" spans="1:25" ht="15.75" thickBot="1" x14ac:dyDescent="0.3">
      <c r="A35" s="103">
        <v>30</v>
      </c>
      <c r="B35" s="135" t="s">
        <v>130</v>
      </c>
      <c r="C35" s="92"/>
      <c r="D35" s="112">
        <v>7</v>
      </c>
      <c r="E35" s="113">
        <v>1</v>
      </c>
      <c r="F35" s="114">
        <v>0</v>
      </c>
      <c r="G35" s="112">
        <v>6</v>
      </c>
      <c r="H35" s="113">
        <v>2</v>
      </c>
      <c r="I35" s="114">
        <v>0</v>
      </c>
      <c r="J35" s="112">
        <v>6</v>
      </c>
      <c r="K35" s="113">
        <v>2</v>
      </c>
      <c r="L35" s="114">
        <v>0</v>
      </c>
      <c r="M35" s="112">
        <v>6</v>
      </c>
      <c r="N35" s="113">
        <v>2</v>
      </c>
      <c r="O35" s="114">
        <v>0</v>
      </c>
      <c r="P35" s="116">
        <f t="shared" si="5"/>
        <v>153</v>
      </c>
      <c r="Q35" s="285"/>
      <c r="R35" s="117">
        <v>0</v>
      </c>
      <c r="S35" s="113">
        <v>0</v>
      </c>
      <c r="T35" s="118" t="s">
        <v>66</v>
      </c>
      <c r="U35" s="119"/>
      <c r="V35" s="140" t="str">
        <f t="shared" si="10"/>
        <v>A</v>
      </c>
      <c r="W35" s="143">
        <f t="shared" ref="W35:W40" si="13">SUM(P35/T35*100)</f>
        <v>126.09197296851822</v>
      </c>
      <c r="X35" s="199"/>
      <c r="Y35" s="241"/>
    </row>
    <row r="36" spans="1:25" x14ac:dyDescent="0.25">
      <c r="A36" s="103">
        <v>31</v>
      </c>
      <c r="B36" s="133" t="s">
        <v>131</v>
      </c>
      <c r="C36" s="93"/>
      <c r="D36" s="95">
        <v>3</v>
      </c>
      <c r="E36" s="96">
        <v>3</v>
      </c>
      <c r="F36" s="97">
        <v>2</v>
      </c>
      <c r="G36" s="95">
        <v>5</v>
      </c>
      <c r="H36" s="96">
        <v>2</v>
      </c>
      <c r="I36" s="97">
        <v>1</v>
      </c>
      <c r="J36" s="95">
        <v>5</v>
      </c>
      <c r="K36" s="96">
        <v>3</v>
      </c>
      <c r="L36" s="97">
        <v>0</v>
      </c>
      <c r="M36" s="95">
        <v>2</v>
      </c>
      <c r="N36" s="96">
        <v>6</v>
      </c>
      <c r="O36" s="98">
        <v>0</v>
      </c>
      <c r="P36" s="99">
        <f t="shared" si="5"/>
        <v>137</v>
      </c>
      <c r="Q36" s="283">
        <f t="shared" ref="Q36" si="14">SUM(P36+P37+P38+P39+P40)</f>
        <v>677</v>
      </c>
      <c r="R36" s="120">
        <v>0</v>
      </c>
      <c r="S36" s="96">
        <v>0</v>
      </c>
      <c r="T36" s="101" t="s">
        <v>73</v>
      </c>
      <c r="U36" s="102"/>
      <c r="V36" s="99" t="str">
        <f t="shared" si="10"/>
        <v>A</v>
      </c>
      <c r="W36" s="136">
        <f t="shared" si="13"/>
        <v>80.056097703500257</v>
      </c>
      <c r="X36" s="266">
        <f t="shared" ref="X36" si="15">SUM(W36:W40)</f>
        <v>507.85968236942608</v>
      </c>
      <c r="Y36" s="239" t="s">
        <v>167</v>
      </c>
    </row>
    <row r="37" spans="1:25" x14ac:dyDescent="0.25">
      <c r="A37" s="103">
        <v>32</v>
      </c>
      <c r="B37" s="134" t="s">
        <v>132</v>
      </c>
      <c r="C37" s="91"/>
      <c r="D37" s="104">
        <v>4</v>
      </c>
      <c r="E37" s="105">
        <v>4</v>
      </c>
      <c r="F37" s="106">
        <v>0</v>
      </c>
      <c r="G37" s="104">
        <v>6</v>
      </c>
      <c r="H37" s="105">
        <v>2</v>
      </c>
      <c r="I37" s="106">
        <v>0</v>
      </c>
      <c r="J37" s="104">
        <v>6</v>
      </c>
      <c r="K37" s="105">
        <v>2</v>
      </c>
      <c r="L37" s="106">
        <v>0</v>
      </c>
      <c r="M37" s="104">
        <v>8</v>
      </c>
      <c r="N37" s="105">
        <v>0</v>
      </c>
      <c r="O37" s="107">
        <v>0</v>
      </c>
      <c r="P37" s="108">
        <f t="shared" si="5"/>
        <v>152</v>
      </c>
      <c r="Q37" s="284"/>
      <c r="R37" s="109">
        <v>0</v>
      </c>
      <c r="S37" s="105">
        <v>0</v>
      </c>
      <c r="T37" s="110" t="s">
        <v>74</v>
      </c>
      <c r="U37" s="111"/>
      <c r="V37" s="108" t="str">
        <f t="shared" si="10"/>
        <v>A</v>
      </c>
      <c r="W37" s="137">
        <f t="shared" si="13"/>
        <v>120.24365160984101</v>
      </c>
      <c r="X37" s="198"/>
      <c r="Y37" s="240"/>
    </row>
    <row r="38" spans="1:25" x14ac:dyDescent="0.25">
      <c r="A38" s="103">
        <v>33</v>
      </c>
      <c r="B38" s="134" t="s">
        <v>153</v>
      </c>
      <c r="C38" s="91" t="s">
        <v>184</v>
      </c>
      <c r="D38" s="104">
        <v>3</v>
      </c>
      <c r="E38" s="105">
        <v>4</v>
      </c>
      <c r="F38" s="106">
        <v>1</v>
      </c>
      <c r="G38" s="104">
        <v>0</v>
      </c>
      <c r="H38" s="105">
        <v>6</v>
      </c>
      <c r="I38" s="106">
        <v>2</v>
      </c>
      <c r="J38" s="104">
        <v>3</v>
      </c>
      <c r="K38" s="105">
        <v>4</v>
      </c>
      <c r="L38" s="106">
        <v>1</v>
      </c>
      <c r="M38" s="104">
        <v>3</v>
      </c>
      <c r="N38" s="105">
        <v>4</v>
      </c>
      <c r="O38" s="107">
        <v>1</v>
      </c>
      <c r="P38" s="108">
        <f t="shared" si="5"/>
        <v>127</v>
      </c>
      <c r="Q38" s="284"/>
      <c r="R38" s="109">
        <v>0</v>
      </c>
      <c r="S38" s="105">
        <v>0</v>
      </c>
      <c r="T38" s="110" t="s">
        <v>75</v>
      </c>
      <c r="U38" s="111"/>
      <c r="V38" s="108" t="str">
        <f t="shared" si="10"/>
        <v>A</v>
      </c>
      <c r="W38" s="137">
        <f t="shared" si="13"/>
        <v>96.806159006021801</v>
      </c>
      <c r="X38" s="198"/>
      <c r="Y38" s="240"/>
    </row>
    <row r="39" spans="1:25" x14ac:dyDescent="0.25">
      <c r="A39" s="103">
        <v>34</v>
      </c>
      <c r="B39" s="134" t="s">
        <v>182</v>
      </c>
      <c r="C39" s="91" t="s">
        <v>188</v>
      </c>
      <c r="D39" s="104">
        <v>6</v>
      </c>
      <c r="E39" s="105">
        <v>1</v>
      </c>
      <c r="F39" s="106">
        <v>1</v>
      </c>
      <c r="G39" s="104">
        <v>2</v>
      </c>
      <c r="H39" s="105">
        <v>4</v>
      </c>
      <c r="I39" s="106">
        <v>2</v>
      </c>
      <c r="J39" s="104">
        <v>3</v>
      </c>
      <c r="K39" s="105">
        <v>3</v>
      </c>
      <c r="L39" s="106">
        <v>2</v>
      </c>
      <c r="M39" s="104">
        <v>3</v>
      </c>
      <c r="N39" s="105">
        <v>3</v>
      </c>
      <c r="O39" s="107">
        <v>1</v>
      </c>
      <c r="P39" s="108">
        <f t="shared" si="5"/>
        <v>126</v>
      </c>
      <c r="Q39" s="284"/>
      <c r="R39" s="109">
        <v>0</v>
      </c>
      <c r="S39" s="105">
        <v>0</v>
      </c>
      <c r="T39" s="110" t="s">
        <v>76</v>
      </c>
      <c r="U39" s="111"/>
      <c r="V39" s="108" t="str">
        <f t="shared" si="10"/>
        <v>A</v>
      </c>
      <c r="W39" s="137">
        <f t="shared" si="13"/>
        <v>88.093406977557152</v>
      </c>
      <c r="X39" s="198"/>
      <c r="Y39" s="240"/>
    </row>
    <row r="40" spans="1:25" ht="15.75" thickBot="1" x14ac:dyDescent="0.3">
      <c r="A40" s="103">
        <v>35</v>
      </c>
      <c r="B40" s="135" t="s">
        <v>183</v>
      </c>
      <c r="C40" s="92"/>
      <c r="D40" s="112">
        <v>2</v>
      </c>
      <c r="E40" s="113">
        <v>4</v>
      </c>
      <c r="F40" s="114">
        <v>2</v>
      </c>
      <c r="G40" s="112">
        <v>4</v>
      </c>
      <c r="H40" s="113">
        <v>3</v>
      </c>
      <c r="I40" s="114">
        <v>1</v>
      </c>
      <c r="J40" s="112">
        <v>7</v>
      </c>
      <c r="K40" s="113">
        <v>1</v>
      </c>
      <c r="L40" s="114">
        <v>0</v>
      </c>
      <c r="M40" s="112">
        <v>4</v>
      </c>
      <c r="N40" s="113">
        <v>2</v>
      </c>
      <c r="O40" s="115">
        <v>2</v>
      </c>
      <c r="P40" s="116">
        <f t="shared" si="5"/>
        <v>135</v>
      </c>
      <c r="Q40" s="285"/>
      <c r="R40" s="117">
        <v>0</v>
      </c>
      <c r="S40" s="113">
        <v>0</v>
      </c>
      <c r="T40" s="118" t="s">
        <v>77</v>
      </c>
      <c r="U40" s="119"/>
      <c r="V40" s="116" t="str">
        <f t="shared" si="10"/>
        <v>A</v>
      </c>
      <c r="W40" s="138">
        <f t="shared" si="13"/>
        <v>122.66036707250589</v>
      </c>
      <c r="X40" s="199"/>
      <c r="Y40" s="241"/>
    </row>
    <row r="43" spans="1:25" x14ac:dyDescent="0.25">
      <c r="A43" s="4" t="s">
        <v>20</v>
      </c>
      <c r="B43" s="3"/>
    </row>
    <row r="44" spans="1:25" x14ac:dyDescent="0.25">
      <c r="A44" s="3"/>
      <c r="B44" s="3"/>
    </row>
    <row r="45" spans="1:25" x14ac:dyDescent="0.25">
      <c r="A45" s="3" t="s">
        <v>21</v>
      </c>
      <c r="B45" s="3"/>
    </row>
    <row r="46" spans="1:25" x14ac:dyDescent="0.25">
      <c r="A46" s="3" t="s">
        <v>34</v>
      </c>
      <c r="B46" s="3"/>
    </row>
  </sheetData>
  <mergeCells count="41">
    <mergeCell ref="X21:X25"/>
    <mergeCell ref="X26:X30"/>
    <mergeCell ref="X31:X35"/>
    <mergeCell ref="X36:X40"/>
    <mergeCell ref="Q16:Q20"/>
    <mergeCell ref="X16:X20"/>
    <mergeCell ref="Q21:Q25"/>
    <mergeCell ref="Q26:Q30"/>
    <mergeCell ref="Q31:Q35"/>
    <mergeCell ref="Q36:Q40"/>
    <mergeCell ref="W3:W5"/>
    <mergeCell ref="C2:W2"/>
    <mergeCell ref="X3:X5"/>
    <mergeCell ref="X6:X10"/>
    <mergeCell ref="X11:X15"/>
    <mergeCell ref="P4:P5"/>
    <mergeCell ref="R3:R5"/>
    <mergeCell ref="S3:S5"/>
    <mergeCell ref="T3:T5"/>
    <mergeCell ref="U3:U5"/>
    <mergeCell ref="V3:V5"/>
    <mergeCell ref="G4:I4"/>
    <mergeCell ref="J4:L4"/>
    <mergeCell ref="M4:O4"/>
    <mergeCell ref="Q6:Q10"/>
    <mergeCell ref="Q11:Q15"/>
    <mergeCell ref="A2:B2"/>
    <mergeCell ref="A3:A5"/>
    <mergeCell ref="B3:B5"/>
    <mergeCell ref="C3:C5"/>
    <mergeCell ref="D4:F4"/>
    <mergeCell ref="D3:Q3"/>
    <mergeCell ref="Q4:Q5"/>
    <mergeCell ref="Y26:Y30"/>
    <mergeCell ref="Y31:Y35"/>
    <mergeCell ref="Y36:Y40"/>
    <mergeCell ref="Y3:Y5"/>
    <mergeCell ref="Y6:Y10"/>
    <mergeCell ref="Y11:Y15"/>
    <mergeCell ref="Y16:Y20"/>
    <mergeCell ref="Y21:Y25"/>
  </mergeCells>
  <phoneticPr fontId="16" type="noConversion"/>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7"/>
  <sheetViews>
    <sheetView tabSelected="1" zoomScale="80" zoomScaleNormal="80" workbookViewId="0">
      <selection activeCell="F18" sqref="F18"/>
    </sheetView>
  </sheetViews>
  <sheetFormatPr defaultRowHeight="15" x14ac:dyDescent="0.25"/>
  <cols>
    <col min="1" max="1" width="5.42578125" customWidth="1"/>
    <col min="2" max="2" width="32.42578125" customWidth="1"/>
    <col min="3" max="3" width="12.85546875" customWidth="1"/>
    <col min="4" max="4" width="12.7109375" customWidth="1"/>
    <col min="5" max="5" width="12.85546875" customWidth="1"/>
    <col min="6" max="6" width="15.140625" customWidth="1"/>
    <col min="7" max="7" width="22.140625" customWidth="1"/>
    <col min="8" max="8" width="16.85546875" customWidth="1"/>
  </cols>
  <sheetData>
    <row r="1" spans="1:18" ht="30" customHeight="1" thickBot="1" x14ac:dyDescent="0.3">
      <c r="A1" s="286" t="s">
        <v>37</v>
      </c>
      <c r="B1" s="287"/>
      <c r="C1" s="287"/>
      <c r="D1" s="287"/>
      <c r="E1" s="287"/>
      <c r="F1" s="287"/>
      <c r="G1" s="287"/>
      <c r="H1" s="288"/>
      <c r="I1" s="2"/>
      <c r="J1" s="2"/>
      <c r="K1" s="2"/>
      <c r="L1" s="2"/>
      <c r="M1" s="2"/>
      <c r="N1" s="2"/>
      <c r="O1" s="2"/>
      <c r="P1" s="2"/>
      <c r="Q1" s="2"/>
    </row>
    <row r="2" spans="1:18" ht="32.25" thickBot="1" x14ac:dyDescent="0.3">
      <c r="A2" s="148" t="s">
        <v>1</v>
      </c>
      <c r="B2" s="149" t="s">
        <v>2</v>
      </c>
      <c r="C2" s="147" t="s">
        <v>0</v>
      </c>
      <c r="D2" s="147" t="s">
        <v>12</v>
      </c>
      <c r="E2" s="147" t="s">
        <v>54</v>
      </c>
      <c r="F2" s="147" t="s">
        <v>13</v>
      </c>
      <c r="G2" s="147" t="s">
        <v>7</v>
      </c>
      <c r="H2" s="150" t="s">
        <v>8</v>
      </c>
    </row>
    <row r="3" spans="1:18" ht="39.950000000000003" customHeight="1" thickBot="1" x14ac:dyDescent="0.3">
      <c r="A3" s="151">
        <v>1</v>
      </c>
      <c r="B3" s="152" t="s">
        <v>23</v>
      </c>
      <c r="C3" s="153">
        <f>BALLISTIKA!G4</f>
        <v>103</v>
      </c>
      <c r="D3" s="153">
        <f>TUNNE_RELVI!Q4</f>
        <v>458</v>
      </c>
      <c r="E3" s="154">
        <f>Lendavad_taldrikud!J4</f>
        <v>270</v>
      </c>
      <c r="F3" s="155">
        <f>'Test_nr_3 '!X6</f>
        <v>373.59456681740886</v>
      </c>
      <c r="G3" s="155">
        <f>SUM(C3+D3+E3+F3)</f>
        <v>1204.5945668174088</v>
      </c>
      <c r="H3" s="156">
        <v>2</v>
      </c>
    </row>
    <row r="4" spans="1:18" ht="39.950000000000003" customHeight="1" thickBot="1" x14ac:dyDescent="0.3">
      <c r="A4" s="151">
        <v>2</v>
      </c>
      <c r="B4" s="152" t="s">
        <v>92</v>
      </c>
      <c r="C4" s="153">
        <f>BALLISTIKA!G5</f>
        <v>111</v>
      </c>
      <c r="D4" s="153">
        <f>TUNNE_RELVI!Q9</f>
        <v>455</v>
      </c>
      <c r="E4" s="154">
        <f>Lendavad_taldrikud!J9</f>
        <v>90</v>
      </c>
      <c r="F4" s="155">
        <f>'Test_nr_3 '!X11</f>
        <v>224.73778165554978</v>
      </c>
      <c r="G4" s="155">
        <f t="shared" ref="G4:G9" si="0">SUM(C4+D4+E4+F4)</f>
        <v>880.73778165554972</v>
      </c>
      <c r="H4" s="157">
        <v>5</v>
      </c>
    </row>
    <row r="5" spans="1:18" ht="39.950000000000003" customHeight="1" thickBot="1" x14ac:dyDescent="0.3">
      <c r="A5" s="151">
        <v>3</v>
      </c>
      <c r="B5" s="152" t="s">
        <v>24</v>
      </c>
      <c r="C5" s="153">
        <f>BALLISTIKA!G6</f>
        <v>92</v>
      </c>
      <c r="D5" s="153">
        <f>TUNNE_RELVI!Q14</f>
        <v>435</v>
      </c>
      <c r="E5" s="154">
        <f>Lendavad_taldrikud!J14</f>
        <v>130</v>
      </c>
      <c r="F5" s="155">
        <f>'Test_nr_3 '!X16</f>
        <v>427.5920169037588</v>
      </c>
      <c r="G5" s="155">
        <f t="shared" si="0"/>
        <v>1084.5920169037588</v>
      </c>
      <c r="H5" s="158">
        <v>3</v>
      </c>
    </row>
    <row r="6" spans="1:18" ht="39.950000000000003" customHeight="1" thickBot="1" x14ac:dyDescent="0.3">
      <c r="A6" s="151">
        <v>4</v>
      </c>
      <c r="B6" s="152" t="s">
        <v>25</v>
      </c>
      <c r="C6" s="153">
        <f>BALLISTIKA!G7</f>
        <v>93</v>
      </c>
      <c r="D6" s="153">
        <f>TUNNE_RELVI!Q19</f>
        <v>436</v>
      </c>
      <c r="E6" s="154">
        <f>Lendavad_taldrikud!J19</f>
        <v>90</v>
      </c>
      <c r="F6" s="155">
        <f>'Test_nr_3 '!X21</f>
        <v>110.71533324348567</v>
      </c>
      <c r="G6" s="155">
        <f t="shared" si="0"/>
        <v>729.7153332434857</v>
      </c>
      <c r="H6" s="157">
        <v>6</v>
      </c>
    </row>
    <row r="7" spans="1:18" ht="39.950000000000003" customHeight="1" thickBot="1" x14ac:dyDescent="0.3">
      <c r="A7" s="151">
        <v>5</v>
      </c>
      <c r="B7" s="152" t="s">
        <v>26</v>
      </c>
      <c r="C7" s="153">
        <f>BALLISTIKA!G8</f>
        <v>54</v>
      </c>
      <c r="D7" s="153">
        <f>TUNNE_RELVI!Q24</f>
        <v>254</v>
      </c>
      <c r="E7" s="154">
        <f>Lendavad_taldrikud!J24</f>
        <v>-45</v>
      </c>
      <c r="F7" s="155">
        <f>'Test_nr_3 '!X26</f>
        <v>157.36391576789129</v>
      </c>
      <c r="G7" s="155">
        <f t="shared" si="0"/>
        <v>420.36391576789129</v>
      </c>
      <c r="H7" s="157">
        <v>7</v>
      </c>
      <c r="I7" s="32"/>
      <c r="J7" s="33"/>
    </row>
    <row r="8" spans="1:18" ht="39.950000000000003" customHeight="1" thickBot="1" x14ac:dyDescent="0.3">
      <c r="A8" s="151">
        <v>6</v>
      </c>
      <c r="B8" s="159" t="s">
        <v>36</v>
      </c>
      <c r="C8" s="153">
        <f>BALLISTIKA!G9</f>
        <v>84</v>
      </c>
      <c r="D8" s="153">
        <f>TUNNE_RELVI!Q29</f>
        <v>426</v>
      </c>
      <c r="E8" s="154">
        <f>Lendavad_taldrikud!J29</f>
        <v>110</v>
      </c>
      <c r="F8" s="155">
        <f>'Test_nr_3 '!X31</f>
        <v>416.58098795198185</v>
      </c>
      <c r="G8" s="155">
        <f t="shared" si="0"/>
        <v>1036.5809879519818</v>
      </c>
      <c r="H8" s="157">
        <v>4</v>
      </c>
    </row>
    <row r="9" spans="1:18" ht="39.950000000000003" customHeight="1" thickBot="1" x14ac:dyDescent="0.3">
      <c r="A9" s="151">
        <v>7</v>
      </c>
      <c r="B9" s="152" t="s">
        <v>28</v>
      </c>
      <c r="C9" s="153">
        <f>BALLISTIKA!G10</f>
        <v>93</v>
      </c>
      <c r="D9" s="153">
        <f>TUNNE_RELVI!Q34</f>
        <v>445</v>
      </c>
      <c r="E9" s="154">
        <f>Lendavad_taldrikud!J34</f>
        <v>190</v>
      </c>
      <c r="F9" s="155">
        <f>'Test_nr_3 '!X36</f>
        <v>507.85968236942608</v>
      </c>
      <c r="G9" s="155">
        <f t="shared" si="0"/>
        <v>1235.8596823694261</v>
      </c>
      <c r="H9" s="160">
        <v>1</v>
      </c>
    </row>
    <row r="11" spans="1:18" x14ac:dyDescent="0.25">
      <c r="A11" s="4" t="s">
        <v>193</v>
      </c>
      <c r="B11" s="3"/>
    </row>
    <row r="12" spans="1:18" x14ac:dyDescent="0.25">
      <c r="A12" s="3"/>
      <c r="B12" s="3"/>
    </row>
    <row r="13" spans="1:18" x14ac:dyDescent="0.25">
      <c r="A13" s="3" t="s">
        <v>98</v>
      </c>
      <c r="B13" s="3"/>
      <c r="C13" s="3"/>
      <c r="D13" s="3"/>
      <c r="E13" s="3"/>
      <c r="F13" s="3"/>
      <c r="G13" s="3"/>
      <c r="H13" s="3"/>
      <c r="I13" s="3"/>
      <c r="J13" s="3"/>
      <c r="K13" s="3"/>
      <c r="L13" s="3"/>
      <c r="M13" s="3"/>
      <c r="N13" s="3"/>
      <c r="O13" s="3"/>
      <c r="P13" s="3"/>
      <c r="Q13" s="3"/>
      <c r="R13" s="3"/>
    </row>
    <row r="14" spans="1:18" x14ac:dyDescent="0.25">
      <c r="A14" s="3" t="s">
        <v>21</v>
      </c>
      <c r="B14" s="3"/>
      <c r="C14" s="3"/>
      <c r="D14" s="3"/>
      <c r="E14" s="3"/>
      <c r="F14" s="3"/>
      <c r="G14" s="3"/>
      <c r="H14" s="3"/>
      <c r="I14" s="3"/>
      <c r="J14" s="3"/>
      <c r="K14" s="3"/>
      <c r="L14" s="3"/>
      <c r="M14" s="3"/>
      <c r="N14" s="3"/>
      <c r="O14" s="3"/>
      <c r="P14" s="3"/>
      <c r="Q14" s="3"/>
      <c r="R14" s="3"/>
    </row>
    <row r="15" spans="1:18" x14ac:dyDescent="0.25">
      <c r="A15" s="3" t="s">
        <v>90</v>
      </c>
      <c r="B15" s="3"/>
      <c r="C15" s="3"/>
      <c r="D15" s="3"/>
      <c r="E15" s="3"/>
      <c r="F15" s="3"/>
    </row>
    <row r="16" spans="1:18" x14ac:dyDescent="0.25">
      <c r="A16" s="3" t="s">
        <v>99</v>
      </c>
      <c r="B16" s="3"/>
      <c r="C16" s="3"/>
      <c r="D16" s="3"/>
      <c r="E16" s="3"/>
      <c r="F16" s="3"/>
    </row>
    <row r="17" spans="1:6" x14ac:dyDescent="0.25">
      <c r="A17" s="3" t="s">
        <v>100</v>
      </c>
      <c r="B17" s="3"/>
      <c r="C17" s="3"/>
      <c r="D17" s="3"/>
      <c r="E17" s="3"/>
      <c r="F17" s="3"/>
    </row>
  </sheetData>
  <mergeCells count="1">
    <mergeCell ref="A1:H1"/>
  </mergeCells>
  <phoneticPr fontId="16" type="noConversion"/>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BALLISTIKA</vt:lpstr>
      <vt:lpstr>TUNNE_RELVI</vt:lpstr>
      <vt:lpstr>Lendavad_taldrikud</vt:lpstr>
      <vt:lpstr>Test_nr_3 </vt:lpstr>
      <vt:lpstr>KOOND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2026-02-02T12:59:18Z</dcterms:modified>
</cp:coreProperties>
</file>